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5600" windowHeight="11760"/>
  </bookViews>
  <sheets>
    <sheet name="школы" sheetId="1" r:id="rId1"/>
  </sheets>
  <externalReferences>
    <externalReference r:id="rId2"/>
  </externalReferences>
  <definedNames>
    <definedName name="_xlnm.Print_Area" localSheetId="0">школы!$A$1:$K$305</definedName>
  </definedNames>
  <calcPr calcId="125725" refMode="R1C1"/>
</workbook>
</file>

<file path=xl/calcChain.xml><?xml version="1.0" encoding="utf-8"?>
<calcChain xmlns="http://schemas.openxmlformats.org/spreadsheetml/2006/main">
  <c r="F131" i="1"/>
  <c r="F130" s="1"/>
  <c r="F120"/>
  <c r="F108"/>
  <c r="F107"/>
  <c r="F105"/>
  <c r="F132"/>
  <c r="F143"/>
  <c r="F176"/>
  <c r="F92"/>
  <c r="F89" s="1"/>
  <c r="F169"/>
  <c r="F241"/>
  <c r="F240" s="1"/>
  <c r="F239"/>
  <c r="H95"/>
  <c r="G95"/>
  <c r="H150"/>
  <c r="G150"/>
  <c r="H152"/>
  <c r="G152"/>
  <c r="H155"/>
  <c r="G155"/>
  <c r="F150"/>
  <c r="F152"/>
  <c r="F155"/>
  <c r="K290"/>
  <c r="J290"/>
  <c r="I290"/>
  <c r="F67"/>
  <c r="F75"/>
  <c r="H154"/>
  <c r="G154"/>
  <c r="F154"/>
  <c r="H280"/>
  <c r="H279" s="1"/>
  <c r="G280"/>
  <c r="F280"/>
  <c r="F279" s="1"/>
  <c r="G279"/>
  <c r="H277"/>
  <c r="G277"/>
  <c r="G276" s="1"/>
  <c r="F277"/>
  <c r="F276" s="1"/>
  <c r="H276"/>
  <c r="H273"/>
  <c r="H272" s="1"/>
  <c r="G273"/>
  <c r="G272" s="1"/>
  <c r="F273"/>
  <c r="F272" s="1"/>
  <c r="H270"/>
  <c r="H269" s="1"/>
  <c r="G270"/>
  <c r="G269" s="1"/>
  <c r="F270"/>
  <c r="F269" s="1"/>
  <c r="H267"/>
  <c r="H266" s="1"/>
  <c r="G267"/>
  <c r="G266" s="1"/>
  <c r="F267"/>
  <c r="F266" s="1"/>
  <c r="H262"/>
  <c r="H261" s="1"/>
  <c r="G262"/>
  <c r="G261" s="1"/>
  <c r="F262"/>
  <c r="F261" s="1"/>
  <c r="H259"/>
  <c r="G259"/>
  <c r="F259"/>
  <c r="H257"/>
  <c r="G257"/>
  <c r="F257"/>
  <c r="H254"/>
  <c r="H253" s="1"/>
  <c r="G254"/>
  <c r="G253" s="1"/>
  <c r="F254"/>
  <c r="F253"/>
  <c r="H250"/>
  <c r="G250"/>
  <c r="F250"/>
  <c r="H248"/>
  <c r="G248"/>
  <c r="F248"/>
  <c r="H245"/>
  <c r="G245"/>
  <c r="F245"/>
  <c r="H243"/>
  <c r="G243"/>
  <c r="F243"/>
  <c r="H240"/>
  <c r="G240"/>
  <c r="H238"/>
  <c r="G238"/>
  <c r="F238"/>
  <c r="H233"/>
  <c r="H232" s="1"/>
  <c r="G233"/>
  <c r="G232" s="1"/>
  <c r="F233"/>
  <c r="F232" s="1"/>
  <c r="H230"/>
  <c r="H229" s="1"/>
  <c r="G230"/>
  <c r="G229" s="1"/>
  <c r="F230"/>
  <c r="F229" s="1"/>
  <c r="H224"/>
  <c r="G224"/>
  <c r="F224"/>
  <c r="H219"/>
  <c r="G219"/>
  <c r="F219"/>
  <c r="H218"/>
  <c r="H217" s="1"/>
  <c r="G218"/>
  <c r="G217" s="1"/>
  <c r="F218"/>
  <c r="F217" s="1"/>
  <c r="H213"/>
  <c r="G213"/>
  <c r="F213"/>
  <c r="H208"/>
  <c r="G208"/>
  <c r="F208"/>
  <c r="H204"/>
  <c r="G204"/>
  <c r="F204"/>
  <c r="H201"/>
  <c r="G201"/>
  <c r="F201"/>
  <c r="H198"/>
  <c r="G198"/>
  <c r="F198"/>
  <c r="H193"/>
  <c r="H192" s="1"/>
  <c r="G193"/>
  <c r="G192" s="1"/>
  <c r="F193"/>
  <c r="F192" s="1"/>
  <c r="H190"/>
  <c r="G190"/>
  <c r="F190"/>
  <c r="H187"/>
  <c r="H186" s="1"/>
  <c r="H185" s="1"/>
  <c r="H184" s="1"/>
  <c r="G187"/>
  <c r="G186" s="1"/>
  <c r="G185" s="1"/>
  <c r="G184" s="1"/>
  <c r="F187"/>
  <c r="F186" s="1"/>
  <c r="F185" s="1"/>
  <c r="F184" s="1"/>
  <c r="H182"/>
  <c r="G182"/>
  <c r="F182"/>
  <c r="H180"/>
  <c r="G180"/>
  <c r="F180"/>
  <c r="H175"/>
  <c r="H174" s="1"/>
  <c r="G175"/>
  <c r="G174" s="1"/>
  <c r="F175"/>
  <c r="F174" s="1"/>
  <c r="H172"/>
  <c r="H171" s="1"/>
  <c r="G172"/>
  <c r="G171" s="1"/>
  <c r="F172"/>
  <c r="F171"/>
  <c r="H168"/>
  <c r="H167" s="1"/>
  <c r="G168"/>
  <c r="G167" s="1"/>
  <c r="F168"/>
  <c r="F167" s="1"/>
  <c r="H162"/>
  <c r="G162"/>
  <c r="F162"/>
  <c r="H160"/>
  <c r="G160"/>
  <c r="F160"/>
  <c r="H157"/>
  <c r="G157"/>
  <c r="F157"/>
  <c r="H144"/>
  <c r="G144"/>
  <c r="F144"/>
  <c r="H141"/>
  <c r="G141"/>
  <c r="F141"/>
  <c r="H136"/>
  <c r="H135" s="1"/>
  <c r="G136"/>
  <c r="G135" s="1"/>
  <c r="F136"/>
  <c r="F135" s="1"/>
  <c r="H133"/>
  <c r="G133"/>
  <c r="F133"/>
  <c r="H130"/>
  <c r="G130"/>
  <c r="H124"/>
  <c r="G124"/>
  <c r="F124"/>
  <c r="H122"/>
  <c r="G122"/>
  <c r="F122"/>
  <c r="H118"/>
  <c r="G118"/>
  <c r="F118"/>
  <c r="H115"/>
  <c r="G115"/>
  <c r="F115"/>
  <c r="H112"/>
  <c r="G112"/>
  <c r="F112"/>
  <c r="H109"/>
  <c r="G109"/>
  <c r="F109"/>
  <c r="H104"/>
  <c r="H103" s="1"/>
  <c r="G104"/>
  <c r="G103" s="1"/>
  <c r="H101"/>
  <c r="G101"/>
  <c r="F101"/>
  <c r="B19"/>
  <c r="F104" l="1"/>
  <c r="F103" s="1"/>
  <c r="G293"/>
  <c r="D293" s="1"/>
  <c r="H293"/>
  <c r="H290" s="1"/>
  <c r="G290"/>
  <c r="E293"/>
  <c r="E290" s="1"/>
  <c r="H256"/>
  <c r="F242"/>
  <c r="H179"/>
  <c r="H178" s="1"/>
  <c r="H177" s="1"/>
  <c r="G179"/>
  <c r="G178" s="1"/>
  <c r="G177" s="1"/>
  <c r="F179"/>
  <c r="F178" s="1"/>
  <c r="F177" s="1"/>
  <c r="G143"/>
  <c r="G132" s="1"/>
  <c r="F111"/>
  <c r="F100" s="1"/>
  <c r="H275"/>
  <c r="H200"/>
  <c r="H189" s="1"/>
  <c r="H93" s="1"/>
  <c r="F275"/>
  <c r="G275"/>
  <c r="G111"/>
  <c r="G100" s="1"/>
  <c r="H111"/>
  <c r="H100" s="1"/>
  <c r="G242"/>
  <c r="H242"/>
  <c r="H237" s="1"/>
  <c r="F256"/>
  <c r="F237" s="1"/>
  <c r="G256"/>
  <c r="F200"/>
  <c r="F189" s="1"/>
  <c r="F93" s="1"/>
  <c r="G200"/>
  <c r="G189" s="1"/>
  <c r="G93" s="1"/>
  <c r="H143" l="1"/>
  <c r="H132" s="1"/>
  <c r="H98" s="1"/>
  <c r="F99"/>
  <c r="F293"/>
  <c r="F290" s="1"/>
  <c r="H236"/>
  <c r="H235" s="1"/>
  <c r="G237"/>
  <c r="G236" s="1"/>
  <c r="G235" s="1"/>
  <c r="D290"/>
  <c r="F236"/>
  <c r="F235" s="1"/>
  <c r="G99"/>
  <c r="G98"/>
  <c r="H99"/>
  <c r="C293" l="1"/>
  <c r="C290" s="1"/>
  <c r="F98"/>
  <c r="F97" s="1"/>
  <c r="F95" s="1"/>
  <c r="G97"/>
  <c r="G89"/>
  <c r="H97"/>
  <c r="H89"/>
</calcChain>
</file>

<file path=xl/sharedStrings.xml><?xml version="1.0" encoding="utf-8"?>
<sst xmlns="http://schemas.openxmlformats.org/spreadsheetml/2006/main" count="502" uniqueCount="250">
  <si>
    <t>УТВЕРЖДАЮ</t>
  </si>
  <si>
    <t>(Должность лица, утверджающего план)</t>
  </si>
  <si>
    <t>(Дата утверждения)</t>
  </si>
  <si>
    <t>МП</t>
  </si>
  <si>
    <t>План финансово-хозяйственной деятельности на 2017 год и плановый период 2018 и 2019 годов.</t>
  </si>
  <si>
    <t>КОДЫ</t>
  </si>
  <si>
    <t>Форма по КФД</t>
  </si>
  <si>
    <t>Дата</t>
  </si>
  <si>
    <t>Наименование муниципального</t>
  </si>
  <si>
    <t>по ОКПО</t>
  </si>
  <si>
    <t xml:space="preserve">бюджетного учреждения:  </t>
  </si>
  <si>
    <t>ИНН</t>
  </si>
  <si>
    <t>КПП</t>
  </si>
  <si>
    <t>Единица измерения: руб.</t>
  </si>
  <si>
    <t>Код по ОКЕИ</t>
  </si>
  <si>
    <t>Наименование органа, осуществляющего функции</t>
  </si>
  <si>
    <t>Код по ОКВ</t>
  </si>
  <si>
    <t xml:space="preserve">и полномочия учредителя </t>
  </si>
  <si>
    <t>Адрес фактического местонахождения</t>
  </si>
  <si>
    <t>муниципального бюджетного учреждения</t>
  </si>
  <si>
    <t>ОГРН, дата государственной регистрации</t>
  </si>
  <si>
    <t>Адрес электронной почты</t>
  </si>
  <si>
    <t>Телефон/факс учреждения</t>
  </si>
  <si>
    <t>I. Сведения о деятельности муниципального бюджетного учреждения:</t>
  </si>
  <si>
    <t>1.1. Цели деятельности муниципального бюджетного учреждения в соответствии с уставом:</t>
  </si>
  <si>
    <t>1.2. Виды деятельности муниципального бюджетного учреждения в соответствии с уставом:</t>
  </si>
  <si>
    <t>1.3. Перечень услуг (работ), относящихся в соответствии с уставом  к основным видам деятельности учреждения, предоставление которых для физических и юридических лиц осуществляется, в том числе за плату:</t>
  </si>
  <si>
    <t>II. Сведения о закрепленном за учреждением имуществе:</t>
  </si>
  <si>
    <t>Наименование показателя</t>
  </si>
  <si>
    <t>Единица измерения</t>
  </si>
  <si>
    <t>Значение</t>
  </si>
  <si>
    <t>Общая балансовая стоимость недвижимого имущества, всего</t>
  </si>
  <si>
    <t>руб.</t>
  </si>
  <si>
    <t xml:space="preserve">    в том числе:</t>
  </si>
  <si>
    <t>стоимость недвижимого имущества, закрепленного за учреждением на праве оперативного управления</t>
  </si>
  <si>
    <t>стоимость недвижимого имущества, приобретенного учреждением за счет выделенных бюджетных средств</t>
  </si>
  <si>
    <t>стоимость недвижимого имущества, приобретенного учреждением  за счет доходов, полученных от приносящей доход деятельности</t>
  </si>
  <si>
    <t>Общая балансовая стоимость движимого имущества, всего</t>
  </si>
  <si>
    <t xml:space="preserve">     в том числе:</t>
  </si>
  <si>
    <t>стоимость особо ценного движимого имущества</t>
  </si>
  <si>
    <t>III. Показатели финансового состояния муниципального бюджетного учреждения (по состоянию на 01.01.2017г.):</t>
  </si>
  <si>
    <t>Сумма (руб.)</t>
  </si>
  <si>
    <t>1. Нефинансовые активы, всего:</t>
  </si>
  <si>
    <t>из них:</t>
  </si>
  <si>
    <t xml:space="preserve"> Недвижимое имущество, всего</t>
  </si>
  <si>
    <t>в том числе:</t>
  </si>
  <si>
    <t xml:space="preserve"> остаточная стоимость</t>
  </si>
  <si>
    <t>Особо ценное движимое имущество, всего</t>
  </si>
  <si>
    <t>2. Финансовые активы, всего:</t>
  </si>
  <si>
    <t xml:space="preserve"> Дебиторская задолженность по доходам</t>
  </si>
  <si>
    <t>Дебиторская задолженность по расходам</t>
  </si>
  <si>
    <t>3. Обязательства, всего:</t>
  </si>
  <si>
    <t>Кредиторская задолженность</t>
  </si>
  <si>
    <t>в том числе:  Просроченная кредиторская задолженность</t>
  </si>
  <si>
    <t>IV. Показатели по поступлениям и выплатам муниципального бюджетного учреждения:</t>
  </si>
  <si>
    <t xml:space="preserve">код по бюджетной классификации </t>
  </si>
  <si>
    <t>КОСГУ</t>
  </si>
  <si>
    <t>Дополнительные экономические коды</t>
  </si>
  <si>
    <t xml:space="preserve">Операции по лицевым счетам, открытым в органах Федерального казначейства </t>
  </si>
  <si>
    <t>2017 год</t>
  </si>
  <si>
    <t>2018 год</t>
  </si>
  <si>
    <t>2019 год</t>
  </si>
  <si>
    <t>3.1. Планируемый остаток средств на начало планируемого года</t>
  </si>
  <si>
    <t>Х</t>
  </si>
  <si>
    <t xml:space="preserve">3.2. Поступления, всего: </t>
  </si>
  <si>
    <t>3.2.1.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</si>
  <si>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3.2.2. Субсидии бюджетным учреждениям на иные цели</t>
  </si>
  <si>
    <t>3.2.3. Поступления от приносящей доход деятельности</t>
  </si>
  <si>
    <t>3.3. Планируемый остаток средств на конец планируемого года</t>
  </si>
  <si>
    <t xml:space="preserve">3.4. Выплаты, всего: </t>
  </si>
  <si>
    <t>Расчетно-нормативные затраты (областной бюджет)</t>
  </si>
  <si>
    <t>Фонд оплаты труда учреждений, в т.ч.:</t>
  </si>
  <si>
    <t>Заработная плата</t>
  </si>
  <si>
    <t>8.2.1.1.0001</t>
  </si>
  <si>
    <t>Иные выплаты персоналу учреждений, за исключением фонда оплаты труда, в т.ч.:</t>
  </si>
  <si>
    <t>Прочие выплаты</t>
  </si>
  <si>
    <t>8.2.1.2.0000</t>
  </si>
  <si>
    <t>Суточные</t>
  </si>
  <si>
    <t>8.2.1.2.0001</t>
  </si>
  <si>
    <t>Иные прочие выплаты</t>
  </si>
  <si>
    <t>8.2.1.2.0002</t>
  </si>
  <si>
    <t>Проезд к месту командирования и обратно</t>
  </si>
  <si>
    <t>8.2.1.2.0003</t>
  </si>
  <si>
    <t>Услуги за проживание в командировке</t>
  </si>
  <si>
    <t>8.2.1.2.0004</t>
  </si>
  <si>
    <t>Взносы по обязательному социальному страхованию на выплаты по оплате труда работников и иные выплаты работникам учреждений, в т.ч.:</t>
  </si>
  <si>
    <t>Начисления на выплаты по оплате труда</t>
  </si>
  <si>
    <t>8.2.1.3.0000</t>
  </si>
  <si>
    <t>Прочая закупка товаров, работ и услуг для обеспечения государственных (муниципальных) нужд, в т.ч.:</t>
  </si>
  <si>
    <t>Услуги связи</t>
  </si>
  <si>
    <t>8.2.2.1.0000</t>
  </si>
  <si>
    <t>Интернет</t>
  </si>
  <si>
    <t>8.2.2.1.0002</t>
  </si>
  <si>
    <t>Иные услуги связи</t>
  </si>
  <si>
    <t>8.2.2.1.0004</t>
  </si>
  <si>
    <t>Работы, услуги по содержанию имущества</t>
  </si>
  <si>
    <t>8.2.2.5.0000</t>
  </si>
  <si>
    <t>Текущий ремонт  и обслуживание оборудования и техники</t>
  </si>
  <si>
    <t>8.2.2.5.0002</t>
  </si>
  <si>
    <t>Иные работы, услуги по содержанию имущества</t>
  </si>
  <si>
    <t>8.2.2.5.0006</t>
  </si>
  <si>
    <t>Прочие работы, услуги</t>
  </si>
  <si>
    <t>8.2.2.6.0000</t>
  </si>
  <si>
    <t>Оплата подписки на периодические издания</t>
  </si>
  <si>
    <t>8.2.2.6.0003</t>
  </si>
  <si>
    <t>Сопровождение и обновление справочно-информационных баз данных, лицензионное программное обеспечение</t>
  </si>
  <si>
    <t>8.2.2.6.0011</t>
  </si>
  <si>
    <t>Иные прочие работы, услуги</t>
  </si>
  <si>
    <t>8.2.2.6.0020</t>
  </si>
  <si>
    <t>Прочие расходы</t>
  </si>
  <si>
    <t>8.2.9.0.0000</t>
  </si>
  <si>
    <t>Иные прочие расходы</t>
  </si>
  <si>
    <t>8.2.9.0.0007</t>
  </si>
  <si>
    <t>Увеличение стоимости основных средств</t>
  </si>
  <si>
    <t>8.3.1.0.0000</t>
  </si>
  <si>
    <t>Приобретение оргтехники</t>
  </si>
  <si>
    <t>8.3.1.0.0001</t>
  </si>
  <si>
    <t>Приобретение компьютерной техники</t>
  </si>
  <si>
    <t>8.3.1.0.0002</t>
  </si>
  <si>
    <t>Приобретение бытовой техники</t>
  </si>
  <si>
    <t>8.3.1.0.0003</t>
  </si>
  <si>
    <t>Приобретение мебели</t>
  </si>
  <si>
    <t>8.3.1.0.0004</t>
  </si>
  <si>
    <t>Иные расходы, связанные с увеличением стоимости основных средств</t>
  </si>
  <si>
    <t>8.3.1.0.0015</t>
  </si>
  <si>
    <t>Увеличение стоимости материальных запасов</t>
  </si>
  <si>
    <t>8.3.4.0.0000</t>
  </si>
  <si>
    <t>Иные расходы, связанные с увеличением стоимости материальных запасов</t>
  </si>
  <si>
    <t>8.3.4.0.0011</t>
  </si>
  <si>
    <t>Расчетно-нормативные затраты (местный бюджет)</t>
  </si>
  <si>
    <t>907 0702 02 1 00 00590 611 111</t>
  </si>
  <si>
    <t>907 0702 02 1 00 00590 611 112</t>
  </si>
  <si>
    <t>907 0702 02 1 00 00590 611  119</t>
  </si>
  <si>
    <t>907 0702 02 1 00 00590 611  244</t>
  </si>
  <si>
    <t>Коммунальные расходы</t>
  </si>
  <si>
    <t>8.2.2.3.0000</t>
  </si>
  <si>
    <t>Отопление и горячее водоснабжение</t>
  </si>
  <si>
    <t>8.2.2.3.0001</t>
  </si>
  <si>
    <t>Газ</t>
  </si>
  <si>
    <t>8.2.2.3.0002</t>
  </si>
  <si>
    <t>Электроэнергия</t>
  </si>
  <si>
    <t>8.2.2.3.0003</t>
  </si>
  <si>
    <t>Холодное водоснабжение</t>
  </si>
  <si>
    <t>8.2.2.3.0004</t>
  </si>
  <si>
    <t>Вывоз жидких бытовых отходов</t>
  </si>
  <si>
    <t>8.2.2.3.0005</t>
  </si>
  <si>
    <t>Текущий ремонт зданий и сооружений</t>
  </si>
  <si>
    <t>8.2.2.5.0001</t>
  </si>
  <si>
    <t>Текущий ремонт и обслуживание оборудования и техники</t>
  </si>
  <si>
    <t>Услуги по вывозу твердых бытовых отходов (мусор)</t>
  </si>
  <si>
    <t>8.2.2.5.0003</t>
  </si>
  <si>
    <t>Оплата договоров гражданско-правового характера</t>
  </si>
  <si>
    <t>8.2.2.5.0036</t>
  </si>
  <si>
    <t xml:space="preserve">Оплата услуг вневедомственной охраны </t>
  </si>
  <si>
    <t>8.2.2.6.0004</t>
  </si>
  <si>
    <t>Приобретение продуктов питания</t>
  </si>
  <si>
    <t>8.3.4.0.0002</t>
  </si>
  <si>
    <t>Приобретение горюче-смазочных материалов</t>
  </si>
  <si>
    <t>8.3.4.0.0004</t>
  </si>
  <si>
    <t>Закупка котельно-печного топлива</t>
  </si>
  <si>
    <t>8.3.4.0.0005</t>
  </si>
  <si>
    <t>Уплата налога на имущество организаций и земельного налога, в т.ч.:</t>
  </si>
  <si>
    <t>907 0702 02 1 00 00590 611  851</t>
  </si>
  <si>
    <t>Уплата налогов, государственных пошлин и сборов, разного рода платежей в бюджеты всех уровней (земельный налог, налог на имущество)</t>
  </si>
  <si>
    <t>8.2.9.0.0001</t>
  </si>
  <si>
    <t>Уплата прочих налогов, сборов в т.ч.</t>
  </si>
  <si>
    <t>907 0702 02 1 00 00590 611  852</t>
  </si>
  <si>
    <t>Уплата налогов, государственных пошлин и сборов, разного рода платежей в бюджеты всех уровней (государственная пошлина)</t>
  </si>
  <si>
    <t>907 0702 02 1 00 00590 611  853</t>
  </si>
  <si>
    <r>
      <t xml:space="preserve">Расчетно-нормативные затраты (местный бюджет) </t>
    </r>
    <r>
      <rPr>
        <sz val="14"/>
        <rFont val="Times New Roman"/>
        <family val="1"/>
        <charset val="204"/>
      </rPr>
      <t>(обеспечение противодействия преступности)</t>
    </r>
  </si>
  <si>
    <t>907 0702  09 2 00 00590  611  244</t>
  </si>
  <si>
    <t>Противопожарные мероприятия</t>
  </si>
  <si>
    <t>8.2.2.5.0010</t>
  </si>
  <si>
    <t xml:space="preserve">Иные прочие работы, услуги </t>
  </si>
  <si>
    <r>
      <t xml:space="preserve">Расчетно-нормативные затраты (местный бюджет) </t>
    </r>
    <r>
      <rPr>
        <sz val="14"/>
        <rFont val="Times New Roman"/>
        <family val="1"/>
        <charset val="204"/>
      </rPr>
      <t>(развитие транспортной системы)</t>
    </r>
  </si>
  <si>
    <t>907 0702  16 2 00 00590  611  244</t>
  </si>
  <si>
    <t>907 0000 00 0 00 00000 000 111</t>
  </si>
  <si>
    <t>907 0000 00 0 00 00000 000 112</t>
  </si>
  <si>
    <t>907 0000 00 0 00 00000 000 119</t>
  </si>
  <si>
    <t>907 0000 00 0 00 00000 000 244</t>
  </si>
  <si>
    <t>Приобретение мягкого инвентаря и обмундирования</t>
  </si>
  <si>
    <t>8.3.4.0.0003</t>
  </si>
  <si>
    <t>907 0000 00 0 00 00000 000 852</t>
  </si>
  <si>
    <t>Уплата налогов, государственных пошлин и сборов, разного рода платежей в бюджеты всех уровней (транспортный налог)</t>
  </si>
  <si>
    <t>Уплата иных платежей в т.ч.</t>
  </si>
  <si>
    <t>907 0000 00 0 00 00000 000 853</t>
  </si>
  <si>
    <t>Уплата пеней и штрафов</t>
  </si>
  <si>
    <t>8.2.9.0.0002</t>
  </si>
  <si>
    <t>Субсидии на иные цели (местный бюджет)</t>
  </si>
  <si>
    <t>907 0702 02 1 00 00590 612 111</t>
  </si>
  <si>
    <t>907 0702 02 1 00 00590 612 119</t>
  </si>
  <si>
    <t>907 0702 02 1 00 00590 612 244</t>
  </si>
  <si>
    <t>Оплата услуг по организации питания</t>
  </si>
  <si>
    <t>8.2.2.6.0005</t>
  </si>
  <si>
    <t>907 0702 04 3 00 24880 612 244</t>
  </si>
  <si>
    <t>907 0707 03 2 0000590 612 244</t>
  </si>
  <si>
    <t>907 0707 04 3 00 00590 612 244</t>
  </si>
  <si>
    <t>Приобретение продуктов питания (организация отдыха детей в каникулярное время)</t>
  </si>
  <si>
    <t>Софинансирование расходов (местный бюджет)</t>
  </si>
  <si>
    <t>907 0702 02 1 00S1180 612 244</t>
  </si>
  <si>
    <t>907 0702 02 1 00 S4030 612 244</t>
  </si>
  <si>
    <t>907 0707 04 3 00 S3130 612 244</t>
  </si>
  <si>
    <t>Расходы (областной бюджет)</t>
  </si>
  <si>
    <t>907 0702 02 1 00 74030 612 244</t>
  </si>
  <si>
    <t>907 0707 4 3 00 73130 612 244</t>
  </si>
  <si>
    <t>907 07 02 02 1 00 7230 611  111</t>
  </si>
  <si>
    <t>907 07 02 02 1 00 7230 611  112</t>
  </si>
  <si>
    <t>907 07 02 02 1 00 7230 611   119</t>
  </si>
  <si>
    <t>907 07 02 02 1 00 7230 611  244</t>
  </si>
  <si>
    <t>3.4.1.1.1.Муниципальная программа Чертковского района "Развитие образования"</t>
  </si>
  <si>
    <t>3.4.1.1.2. Муниципальная программа Чертковского района "Обеспечение общественного порядка и противодействие преступности"</t>
  </si>
  <si>
    <t>3.4.2. Расходы от поступлений от приносящей доход деятельности</t>
  </si>
  <si>
    <t>3.4.1.1. Субсидии бюджетным учреждениям на финансовое обеспечение государственного (муниципального)задания на оказание государственных (муниципальных) услуг (выполнение работ)</t>
  </si>
  <si>
    <t>3.4.1.1.3. Муниципальная программа Чертковского района "Развитие транспортной системы"</t>
  </si>
  <si>
    <t>3.4.3. Прочие расходы</t>
  </si>
  <si>
    <t>3.4.1. Расходы на выполнение муниципального задания</t>
  </si>
  <si>
    <t>3.4.3.1.Субсидии бюджетным учреждениям на иные цели</t>
  </si>
  <si>
    <t xml:space="preserve">V. Показатели выплат по расходам на закупку товаров, работ, услуг муниципального бюджетного учреждения: </t>
  </si>
  <si>
    <t>Год начала закупки</t>
  </si>
  <si>
    <t>Сумма выплат по расходам на закупку товаров, работ и услуг, руб.</t>
  </si>
  <si>
    <t>всего на закупки</t>
  </si>
  <si>
    <t>в соответствии с Федеральным законом от 5 апреля 2013 г. N 44-ФЗ "О контрактной системе в сфере закупок товаров, работ, услуг для обеспечения государственных и муниципальных нужд"</t>
  </si>
  <si>
    <t>в соответствии с Федеральным законом от 18 июля 2011 г. N 223-ФЗ "О закупках товаров, работ, услуг отдельными видами юридических лиц"</t>
  </si>
  <si>
    <t>на 2017 год</t>
  </si>
  <si>
    <t>на 2018 год</t>
  </si>
  <si>
    <t>на 2019 год</t>
  </si>
  <si>
    <t>Выплаты по расходам на закупку товаров, работ, услуг всего:</t>
  </si>
  <si>
    <t xml:space="preserve">   в том числе:</t>
  </si>
  <si>
    <t>на оплату контрактов заключенных до начала очередного финансового года:</t>
  </si>
  <si>
    <t xml:space="preserve">   на закупку товаров, услуг по году начала закупки:</t>
  </si>
  <si>
    <t xml:space="preserve">                     Руководитель учреждения</t>
  </si>
  <si>
    <t>________________________________</t>
  </si>
  <si>
    <t>(подпись)</t>
  </si>
  <si>
    <t>(расшифровка подписи)</t>
  </si>
  <si>
    <t xml:space="preserve">                     Главный бухгалтер</t>
  </si>
  <si>
    <t>директор</t>
  </si>
  <si>
    <t xml:space="preserve">В. В.Дронова </t>
  </si>
  <si>
    <t>Отдел образования Администрации Чертковского района Ростовской области</t>
  </si>
  <si>
    <t>Ростовская область, Чертковский район, х.Павловка, ул.Партизанская,11</t>
  </si>
  <si>
    <t>1026101742611</t>
  </si>
  <si>
    <t>pavlovka-oosha@mail.ru</t>
  </si>
  <si>
    <t>(863)87-45-6-25 факс. (863)87-45-6-25</t>
  </si>
  <si>
    <t>Основной целью и предметом деятельности Школы является оказание муниципальных услуг по предоставлению гражданам общедоступного и бесплатного начального общего, основного общего образования по общеобразовательным программам в пределах федеральных государственных образовательных стандартов</t>
  </si>
  <si>
    <t>Основным видом деятельности Школы является реализация преемственных основных общеобразовательных программ начального общего, основного общего образования.</t>
  </si>
  <si>
    <t>Скрыльникова С.В.</t>
  </si>
  <si>
    <t>Дронова В.В.</t>
  </si>
  <si>
    <t>муниципальное бюджетное общеобразовательное учреждение  Павловская основная общеобразовательная школа</t>
  </si>
  <si>
    <t>В качестве дополнительного вида деятельности Школа вправе осуществлятьобразовательную деятельность по дополнительным общеобразовательным программам, образовательным программам дошкольного образования, программам профессионального обучения.Школа вправе оказывать дополнительные платные образовательные  услуги сверх основной образовательной деятельности, финансируемой из средств бюджета (установленного муниципального задания). Платные образовательные услуги не могут быть оказаны взамен или в рамках основной образовательной деятельности (в рамках основных образовательных программ (учебных планов) и государственных образовательных стандартов), финансируемой за счет средств бюджета.Виды платных дополнительных образовательных услуг определяются на основании изучения спроса населения на платные дополнительные образовательные услуги, с учётом требований по охране и безопасности здоровья обучающихся, Уставом и целями деятельности Школы. Платные дополнительные образовательные услуги оказываются всем желающим на основании договора между Школой и физическим и (или) юридическими лицами, пожелавшими ими воспользоваться.
         Порядок предоставления дополнительных платных образовательных услуг устанавливается локальным актом.</t>
  </si>
  <si>
    <t>"01" июня  2017 г.</t>
  </si>
  <si>
    <t xml:space="preserve">         (Подпись)                                 (Ф.И.О.)</t>
  </si>
</sst>
</file>

<file path=xl/styles.xml><?xml version="1.0" encoding="utf-8"?>
<styleSheet xmlns="http://schemas.openxmlformats.org/spreadsheetml/2006/main">
  <numFmts count="3">
    <numFmt numFmtId="44" formatCode="_-* #,##0.00\ &quot;₽&quot;_-;\-* #,##0.00\ &quot;₽&quot;_-;_-* &quot;-&quot;??\ &quot;₽&quot;_-;_-@_-"/>
    <numFmt numFmtId="43" formatCode="_-* #,##0.00\ _₽_-;\-* #,##0.00\ _₽_-;_-* &quot;-&quot;??\ _₽_-;_-@_-"/>
    <numFmt numFmtId="164" formatCode="[$-FC19]dd\ mmmm\ yyyy\ \г\.;@"/>
  </numFmts>
  <fonts count="23">
    <font>
      <sz val="10"/>
      <name val="Arial Cyr"/>
      <charset val="204"/>
    </font>
    <font>
      <sz val="14"/>
      <name val="Times New Roman"/>
      <family val="1"/>
      <charset val="204"/>
    </font>
    <font>
      <sz val="12"/>
      <name val="Times New Roman"/>
      <family val="1"/>
      <charset val="204"/>
    </font>
    <font>
      <sz val="12"/>
      <name val="Arial Cyr"/>
      <charset val="204"/>
    </font>
    <font>
      <sz val="10"/>
      <name val="Times New Roman"/>
      <family val="1"/>
      <charset val="204"/>
    </font>
    <font>
      <b/>
      <sz val="16"/>
      <name val="Times New Roman"/>
      <family val="1"/>
      <charset val="204"/>
    </font>
    <font>
      <b/>
      <sz val="14"/>
      <name val="Times New Roman"/>
      <family val="1"/>
      <charset val="204"/>
    </font>
    <font>
      <sz val="11"/>
      <name val="Arial Cyr"/>
      <charset val="204"/>
    </font>
    <font>
      <sz val="11"/>
      <name val="Times New Roman"/>
      <family val="1"/>
      <charset val="204"/>
    </font>
    <font>
      <b/>
      <sz val="12"/>
      <name val="Times New Roman"/>
      <family val="1"/>
      <charset val="204"/>
    </font>
    <font>
      <sz val="16"/>
      <name val="Times New Roman"/>
      <family val="1"/>
      <charset val="204"/>
    </font>
    <font>
      <b/>
      <sz val="11"/>
      <name val="Times New Roman"/>
      <family val="1"/>
      <charset val="204"/>
    </font>
    <font>
      <sz val="8"/>
      <name val="Times New Roman"/>
      <family val="1"/>
      <charset val="204"/>
    </font>
    <font>
      <b/>
      <i/>
      <sz val="12"/>
      <name val="Times New Roman"/>
      <family val="1"/>
      <charset val="204"/>
    </font>
    <font>
      <b/>
      <i/>
      <sz val="14"/>
      <name val="Times New Roman"/>
      <family val="1"/>
      <charset val="204"/>
    </font>
    <font>
      <b/>
      <sz val="10"/>
      <name val="Times New Roman"/>
      <family val="1"/>
      <charset val="204"/>
    </font>
    <font>
      <i/>
      <sz val="11"/>
      <name val="Times New Roman"/>
      <family val="1"/>
      <charset val="204"/>
    </font>
    <font>
      <b/>
      <i/>
      <sz val="11"/>
      <name val="Times New Roman"/>
      <family val="1"/>
      <charset val="204"/>
    </font>
    <font>
      <b/>
      <sz val="8"/>
      <name val="Times New Roman"/>
      <family val="1"/>
      <charset val="204"/>
    </font>
    <font>
      <b/>
      <sz val="11"/>
      <name val="Arial Cyr"/>
      <charset val="204"/>
    </font>
    <font>
      <sz val="8"/>
      <name val="Arial Cyr"/>
      <charset val="204"/>
    </font>
    <font>
      <u/>
      <sz val="10"/>
      <color theme="10"/>
      <name val="Arial Cyr"/>
      <charset val="204"/>
    </font>
    <font>
      <u/>
      <sz val="10"/>
      <name val="Arial Cyr"/>
      <charset val="204"/>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1" fillId="0" borderId="0" applyNumberFormat="0" applyFill="0" applyBorder="0" applyAlignment="0" applyProtection="0"/>
  </cellStyleXfs>
  <cellXfs count="220">
    <xf numFmtId="0" fontId="0" fillId="0" borderId="0" xfId="0"/>
    <xf numFmtId="0" fontId="2" fillId="0" borderId="0" xfId="0" applyFont="1"/>
    <xf numFmtId="0" fontId="3" fillId="0" borderId="0" xfId="0" applyFont="1"/>
    <xf numFmtId="0" fontId="2" fillId="0" borderId="0" xfId="0" applyNumberFormat="1" applyFont="1" applyFill="1" applyBorder="1" applyAlignment="1" applyProtection="1"/>
    <xf numFmtId="0" fontId="0" fillId="0" borderId="0" xfId="0" applyFont="1"/>
    <xf numFmtId="0" fontId="4" fillId="0" borderId="0" xfId="0" applyNumberFormat="1" applyFont="1" applyFill="1" applyBorder="1" applyAlignment="1" applyProtection="1"/>
    <xf numFmtId="0" fontId="6" fillId="0" borderId="0" xfId="0" applyFont="1" applyAlignment="1">
      <alignment horizontal="center"/>
    </xf>
    <xf numFmtId="164" fontId="2" fillId="0" borderId="0" xfId="0" applyNumberFormat="1" applyFont="1" applyAlignment="1">
      <alignment horizontal="right"/>
    </xf>
    <xf numFmtId="0" fontId="7" fillId="0" borderId="0" xfId="0" applyFont="1"/>
    <xf numFmtId="0" fontId="8" fillId="0" borderId="0" xfId="0" applyFont="1" applyAlignment="1">
      <alignment horizontal="center"/>
    </xf>
    <xf numFmtId="0" fontId="8" fillId="0" borderId="0" xfId="0" applyNumberFormat="1" applyFont="1" applyFill="1" applyBorder="1" applyAlignment="1" applyProtection="1">
      <alignment horizontal="right"/>
    </xf>
    <xf numFmtId="0" fontId="8" fillId="0" borderId="3" xfId="0" applyFont="1" applyBorder="1"/>
    <xf numFmtId="14" fontId="8" fillId="0" borderId="3" xfId="0" applyNumberFormat="1" applyFont="1" applyBorder="1" applyAlignment="1">
      <alignment horizontal="center"/>
    </xf>
    <xf numFmtId="0" fontId="8" fillId="0" borderId="3" xfId="0" applyFont="1" applyBorder="1" applyAlignment="1">
      <alignment horizontal="center"/>
    </xf>
    <xf numFmtId="0" fontId="2" fillId="0" borderId="0" xfId="0" applyFont="1" applyAlignment="1"/>
    <xf numFmtId="0" fontId="4" fillId="0" borderId="0" xfId="0" applyFont="1"/>
    <xf numFmtId="0" fontId="4" fillId="0" borderId="3" xfId="0" applyFont="1" applyBorder="1" applyAlignment="1">
      <alignment horizontal="center"/>
    </xf>
    <xf numFmtId="0" fontId="4" fillId="0" borderId="0" xfId="0" applyNumberFormat="1" applyFont="1" applyFill="1" applyBorder="1" applyAlignment="1" applyProtection="1">
      <alignment horizontal="left"/>
    </xf>
    <xf numFmtId="0" fontId="4" fillId="0" borderId="0" xfId="0" applyFont="1" applyBorder="1"/>
    <xf numFmtId="0" fontId="4" fillId="0" borderId="0" xfId="0" applyFont="1" applyAlignment="1">
      <alignment horizontal="left"/>
    </xf>
    <xf numFmtId="0" fontId="8" fillId="0" borderId="0" xfId="0" applyFont="1" applyAlignment="1">
      <alignment horizontal="left" wrapText="1"/>
    </xf>
    <xf numFmtId="0" fontId="8" fillId="0" borderId="0" xfId="0" applyFont="1" applyAlignment="1">
      <alignment horizontal="left"/>
    </xf>
    <xf numFmtId="0" fontId="9" fillId="0" borderId="3" xfId="0" applyFont="1" applyBorder="1" applyAlignment="1">
      <alignment horizontal="center" wrapText="1"/>
    </xf>
    <xf numFmtId="0" fontId="9" fillId="0" borderId="3" xfId="0" applyFont="1" applyBorder="1" applyAlignment="1">
      <alignment horizontal="center"/>
    </xf>
    <xf numFmtId="0" fontId="3" fillId="0" borderId="3" xfId="0" applyFont="1" applyBorder="1" applyAlignment="1">
      <alignment horizontal="center"/>
    </xf>
    <xf numFmtId="0" fontId="2" fillId="0" borderId="3" xfId="0" applyFont="1" applyBorder="1" applyAlignment="1">
      <alignment horizontal="center"/>
    </xf>
    <xf numFmtId="0" fontId="9" fillId="0" borderId="3" xfId="0" applyNumberFormat="1" applyFont="1" applyFill="1" applyBorder="1" applyAlignment="1" applyProtection="1">
      <alignment horizontal="center"/>
    </xf>
    <xf numFmtId="0" fontId="8" fillId="2" borderId="0" xfId="0" applyNumberFormat="1" applyFont="1" applyFill="1" applyBorder="1" applyAlignment="1" applyProtection="1">
      <alignment horizontal="center"/>
    </xf>
    <xf numFmtId="0" fontId="8" fillId="2" borderId="0" xfId="0" applyNumberFormat="1" applyFont="1" applyFill="1" applyBorder="1" applyAlignment="1" applyProtection="1"/>
    <xf numFmtId="0" fontId="2" fillId="0" borderId="6" xfId="0" applyFont="1" applyBorder="1" applyAlignment="1"/>
    <xf numFmtId="0" fontId="4" fillId="0" borderId="5" xfId="0" applyFont="1" applyBorder="1" applyAlignment="1"/>
    <xf numFmtId="0" fontId="9" fillId="0" borderId="6" xfId="0" applyFont="1" applyBorder="1" applyAlignment="1"/>
    <xf numFmtId="0" fontId="11" fillId="0" borderId="5" xfId="0" applyFont="1" applyBorder="1" applyAlignment="1"/>
    <xf numFmtId="0" fontId="2" fillId="0" borderId="6" xfId="0" applyFont="1" applyBorder="1" applyAlignment="1">
      <alignment wrapText="1"/>
    </xf>
    <xf numFmtId="0" fontId="8" fillId="0" borderId="5" xfId="0" applyFont="1" applyBorder="1" applyAlignment="1">
      <alignment wrapText="1"/>
    </xf>
    <xf numFmtId="0" fontId="9" fillId="0" borderId="6" xfId="0" applyFont="1" applyBorder="1" applyAlignment="1">
      <alignment wrapText="1"/>
    </xf>
    <xf numFmtId="0" fontId="11" fillId="0" borderId="5" xfId="0" applyFont="1" applyBorder="1" applyAlignment="1">
      <alignment wrapText="1"/>
    </xf>
    <xf numFmtId="0" fontId="8" fillId="2" borderId="0" xfId="0" applyNumberFormat="1" applyFont="1" applyFill="1" applyBorder="1" applyAlignment="1" applyProtection="1">
      <alignment horizontal="right"/>
    </xf>
    <xf numFmtId="0" fontId="6" fillId="0" borderId="3" xfId="0" applyFont="1" applyBorder="1" applyAlignment="1">
      <alignment horizontal="center"/>
    </xf>
    <xf numFmtId="0" fontId="6" fillId="2" borderId="3" xfId="0" applyFont="1" applyFill="1" applyBorder="1" applyAlignment="1">
      <alignment horizontal="center"/>
    </xf>
    <xf numFmtId="0" fontId="4" fillId="0" borderId="3" xfId="0" applyFont="1" applyBorder="1" applyAlignment="1">
      <alignment horizontal="center" wrapText="1"/>
    </xf>
    <xf numFmtId="4" fontId="9" fillId="0" borderId="3" xfId="0" applyNumberFormat="1" applyFont="1" applyBorder="1" applyAlignment="1">
      <alignment wrapText="1"/>
    </xf>
    <xf numFmtId="4" fontId="9" fillId="2" borderId="3" xfId="0" applyNumberFormat="1" applyFont="1" applyFill="1" applyBorder="1" applyAlignment="1">
      <alignment wrapText="1"/>
    </xf>
    <xf numFmtId="0" fontId="4" fillId="4" borderId="3" xfId="0" applyFont="1" applyFill="1" applyBorder="1" applyAlignment="1">
      <alignment horizontal="center" wrapText="1"/>
    </xf>
    <xf numFmtId="4" fontId="6" fillId="4" borderId="3" xfId="0" applyNumberFormat="1" applyFont="1" applyFill="1" applyBorder="1" applyAlignment="1">
      <alignment wrapText="1"/>
    </xf>
    <xf numFmtId="0" fontId="4" fillId="0" borderId="3" xfId="0" applyFont="1" applyBorder="1" applyAlignment="1">
      <alignment wrapText="1"/>
    </xf>
    <xf numFmtId="0" fontId="12" fillId="2" borderId="3" xfId="0" applyFont="1" applyFill="1" applyBorder="1" applyAlignment="1">
      <alignment wrapText="1"/>
    </xf>
    <xf numFmtId="4" fontId="4" fillId="0" borderId="3" xfId="0" applyNumberFormat="1" applyFont="1" applyBorder="1" applyAlignment="1">
      <alignment wrapText="1"/>
    </xf>
    <xf numFmtId="0" fontId="4" fillId="5" borderId="3" xfId="0" applyFont="1" applyFill="1" applyBorder="1" applyAlignment="1">
      <alignment wrapText="1"/>
    </xf>
    <xf numFmtId="4" fontId="6" fillId="5" borderId="3" xfId="0" applyNumberFormat="1" applyFont="1" applyFill="1" applyBorder="1" applyAlignment="1">
      <alignment wrapText="1"/>
    </xf>
    <xf numFmtId="4" fontId="14" fillId="5" borderId="3" xfId="0" applyNumberFormat="1" applyFont="1" applyFill="1" applyBorder="1" applyAlignment="1">
      <alignment wrapText="1"/>
    </xf>
    <xf numFmtId="0" fontId="0" fillId="6" borderId="0" xfId="0" applyFill="1"/>
    <xf numFmtId="0" fontId="4" fillId="7" borderId="3" xfId="0" applyFont="1" applyFill="1" applyBorder="1" applyAlignment="1">
      <alignment wrapText="1"/>
    </xf>
    <xf numFmtId="4" fontId="6" fillId="7" borderId="3" xfId="0" applyNumberFormat="1" applyFont="1" applyFill="1" applyBorder="1" applyAlignment="1">
      <alignment wrapText="1"/>
    </xf>
    <xf numFmtId="0" fontId="0" fillId="7" borderId="0" xfId="0" applyFill="1"/>
    <xf numFmtId="0" fontId="11" fillId="0" borderId="3" xfId="0" applyFont="1" applyBorder="1" applyAlignment="1">
      <alignment horizontal="center" wrapText="1"/>
    </xf>
    <xf numFmtId="0" fontId="15" fillId="2" borderId="3" xfId="0" applyFont="1" applyFill="1" applyBorder="1" applyAlignment="1">
      <alignment wrapText="1"/>
    </xf>
    <xf numFmtId="0" fontId="8" fillId="2" borderId="3" xfId="0" applyFont="1" applyFill="1" applyBorder="1" applyAlignment="1">
      <alignment horizontal="center" wrapText="1"/>
    </xf>
    <xf numFmtId="0" fontId="11" fillId="2" borderId="7" xfId="0" applyFont="1" applyFill="1" applyBorder="1" applyAlignment="1">
      <alignment horizontal="center" wrapText="1"/>
    </xf>
    <xf numFmtId="0" fontId="11" fillId="2" borderId="3" xfId="0" applyFont="1" applyFill="1" applyBorder="1" applyAlignment="1">
      <alignment horizontal="center" wrapText="1"/>
    </xf>
    <xf numFmtId="4" fontId="11" fillId="2" borderId="3" xfId="0" applyNumberFormat="1" applyFont="1" applyFill="1" applyBorder="1" applyAlignment="1">
      <alignment wrapText="1"/>
    </xf>
    <xf numFmtId="0" fontId="9" fillId="2" borderId="3" xfId="0" applyFont="1" applyFill="1" applyBorder="1" applyAlignment="1">
      <alignment horizontal="center" wrapText="1"/>
    </xf>
    <xf numFmtId="0" fontId="11" fillId="2" borderId="3" xfId="0" applyFont="1" applyFill="1" applyBorder="1" applyAlignment="1">
      <alignment horizontal="left" wrapText="1"/>
    </xf>
    <xf numFmtId="0" fontId="16" fillId="2" borderId="6" xfId="0" applyFont="1" applyFill="1" applyBorder="1" applyAlignment="1">
      <alignment horizontal="left" wrapText="1"/>
    </xf>
    <xf numFmtId="0" fontId="16" fillId="2" borderId="7" xfId="0" applyFont="1" applyFill="1" applyBorder="1" applyAlignment="1">
      <alignment horizontal="left" wrapText="1"/>
    </xf>
    <xf numFmtId="0" fontId="4" fillId="2" borderId="3" xfId="0" applyFont="1" applyFill="1" applyBorder="1" applyAlignment="1">
      <alignment horizontal="center" wrapText="1"/>
    </xf>
    <xf numFmtId="0" fontId="16" fillId="2" borderId="3" xfId="0" applyFont="1" applyFill="1" applyBorder="1" applyAlignment="1">
      <alignment horizontal="center" wrapText="1"/>
    </xf>
    <xf numFmtId="4" fontId="8" fillId="2" borderId="3" xfId="0" applyNumberFormat="1" applyFont="1" applyFill="1" applyBorder="1" applyAlignment="1">
      <alignment wrapText="1"/>
    </xf>
    <xf numFmtId="0" fontId="15" fillId="2" borderId="3" xfId="0" applyFont="1" applyFill="1" applyBorder="1" applyAlignment="1">
      <alignment horizontal="center" wrapText="1"/>
    </xf>
    <xf numFmtId="0" fontId="16" fillId="2" borderId="6" xfId="0" applyFont="1" applyFill="1" applyBorder="1" applyAlignment="1">
      <alignment wrapText="1"/>
    </xf>
    <xf numFmtId="0" fontId="17" fillId="2" borderId="7" xfId="0" applyFont="1" applyFill="1" applyBorder="1" applyAlignment="1">
      <alignment wrapText="1"/>
    </xf>
    <xf numFmtId="0" fontId="17" fillId="2" borderId="3" xfId="0" applyFont="1" applyFill="1" applyBorder="1" applyAlignment="1">
      <alignment horizontal="left" wrapText="1"/>
    </xf>
    <xf numFmtId="0" fontId="15" fillId="2" borderId="7" xfId="0" applyFont="1" applyFill="1" applyBorder="1" applyAlignment="1">
      <alignment horizontal="left" wrapText="1"/>
    </xf>
    <xf numFmtId="0" fontId="8" fillId="7" borderId="3" xfId="0" applyFont="1" applyFill="1" applyBorder="1" applyAlignment="1">
      <alignment horizontal="center" wrapText="1"/>
    </xf>
    <xf numFmtId="0" fontId="2" fillId="7" borderId="3" xfId="0" applyFont="1" applyFill="1" applyBorder="1" applyAlignment="1">
      <alignment wrapText="1"/>
    </xf>
    <xf numFmtId="0" fontId="9" fillId="2" borderId="3" xfId="0" applyFont="1" applyFill="1" applyBorder="1" applyAlignment="1">
      <alignment wrapText="1"/>
    </xf>
    <xf numFmtId="0" fontId="15" fillId="2" borderId="3" xfId="0" applyFont="1" applyFill="1" applyBorder="1" applyAlignment="1">
      <alignment horizontal="left" wrapText="1"/>
    </xf>
    <xf numFmtId="0" fontId="8" fillId="2" borderId="7" xfId="0" applyFont="1" applyFill="1" applyBorder="1" applyAlignment="1">
      <alignment horizontal="center" wrapText="1"/>
    </xf>
    <xf numFmtId="0" fontId="8" fillId="7" borderId="3" xfId="0" applyFont="1" applyFill="1" applyBorder="1" applyAlignment="1">
      <alignment horizontal="left" wrapText="1"/>
    </xf>
    <xf numFmtId="0" fontId="0" fillId="6" borderId="0" xfId="0" applyFont="1" applyFill="1"/>
    <xf numFmtId="0" fontId="19" fillId="2" borderId="0" xfId="0" applyFont="1" applyFill="1" applyAlignment="1">
      <alignment horizontal="center"/>
    </xf>
    <xf numFmtId="0" fontId="19" fillId="2" borderId="3" xfId="0" applyFont="1" applyFill="1" applyBorder="1" applyAlignment="1">
      <alignment horizontal="center"/>
    </xf>
    <xf numFmtId="0" fontId="7" fillId="2" borderId="3" xfId="0" applyFont="1" applyFill="1" applyBorder="1" applyAlignment="1">
      <alignment horizontal="center"/>
    </xf>
    <xf numFmtId="2" fontId="18" fillId="2" borderId="3" xfId="0" applyNumberFormat="1" applyFont="1" applyFill="1" applyBorder="1" applyAlignment="1">
      <alignment horizontal="right" wrapText="1"/>
    </xf>
    <xf numFmtId="0" fontId="8" fillId="2" borderId="3" xfId="0" applyFont="1" applyFill="1" applyBorder="1" applyAlignment="1">
      <alignment horizontal="left" wrapText="1"/>
    </xf>
    <xf numFmtId="2" fontId="16" fillId="2" borderId="3" xfId="0" applyNumberFormat="1" applyFont="1" applyFill="1" applyBorder="1" applyAlignment="1">
      <alignment horizontal="center" wrapText="1"/>
    </xf>
    <xf numFmtId="0" fontId="1" fillId="5" borderId="3" xfId="0" applyFont="1" applyFill="1" applyBorder="1" applyAlignment="1">
      <alignment wrapText="1"/>
    </xf>
    <xf numFmtId="4" fontId="13" fillId="5" borderId="3" xfId="0" applyNumberFormat="1" applyFont="1" applyFill="1" applyBorder="1" applyAlignment="1">
      <alignment wrapText="1"/>
    </xf>
    <xf numFmtId="0" fontId="1" fillId="7" borderId="3" xfId="0" applyFont="1" applyFill="1" applyBorder="1" applyAlignment="1">
      <alignment wrapText="1"/>
    </xf>
    <xf numFmtId="0" fontId="4" fillId="2" borderId="3" xfId="0" applyFont="1" applyFill="1" applyBorder="1" applyAlignment="1">
      <alignment wrapText="1"/>
    </xf>
    <xf numFmtId="0" fontId="8" fillId="2" borderId="7" xfId="0" applyFont="1" applyFill="1" applyBorder="1" applyAlignment="1">
      <alignment horizontal="left" wrapText="1"/>
    </xf>
    <xf numFmtId="0" fontId="1" fillId="7" borderId="3" xfId="0" applyFont="1" applyFill="1" applyBorder="1" applyAlignment="1">
      <alignment horizontal="left" wrapText="1"/>
    </xf>
    <xf numFmtId="0" fontId="19" fillId="2" borderId="3" xfId="0" applyFont="1" applyFill="1" applyBorder="1"/>
    <xf numFmtId="0" fontId="2" fillId="0" borderId="6" xfId="0" applyFont="1" applyBorder="1" applyAlignment="1">
      <alignment horizontal="left" wrapText="1"/>
    </xf>
    <xf numFmtId="49" fontId="16" fillId="2" borderId="0" xfId="0" applyNumberFormat="1" applyFont="1" applyFill="1" applyBorder="1" applyAlignment="1">
      <alignment horizontal="left" wrapText="1"/>
    </xf>
    <xf numFmtId="0" fontId="8" fillId="2" borderId="0" xfId="0" applyFont="1" applyFill="1" applyBorder="1" applyAlignment="1">
      <alignment horizontal="left" wrapText="1"/>
    </xf>
    <xf numFmtId="0" fontId="16" fillId="2" borderId="0" xfId="0" applyFont="1" applyFill="1" applyBorder="1" applyAlignment="1">
      <alignment horizontal="center" wrapText="1"/>
    </xf>
    <xf numFmtId="4" fontId="8" fillId="2" borderId="0" xfId="0" applyNumberFormat="1" applyFont="1" applyFill="1" applyBorder="1" applyAlignment="1">
      <alignment wrapText="1"/>
    </xf>
    <xf numFmtId="0" fontId="4" fillId="0" borderId="0" xfId="0" applyFont="1" applyBorder="1" applyAlignment="1">
      <alignment horizontal="left" wrapText="1"/>
    </xf>
    <xf numFmtId="4" fontId="8" fillId="0" borderId="0" xfId="0" applyNumberFormat="1" applyFont="1" applyBorder="1" applyAlignment="1">
      <alignment wrapText="1"/>
    </xf>
    <xf numFmtId="0" fontId="8" fillId="0" borderId="3" xfId="0" applyFont="1" applyBorder="1" applyAlignment="1">
      <alignment horizontal="center" wrapText="1"/>
    </xf>
    <xf numFmtId="4" fontId="8" fillId="0" borderId="3" xfId="0" applyNumberFormat="1" applyFont="1" applyBorder="1" applyAlignment="1">
      <alignment horizontal="center" wrapText="1"/>
    </xf>
    <xf numFmtId="0" fontId="9" fillId="0" borderId="6" xfId="0" applyFont="1" applyBorder="1" applyAlignment="1">
      <alignment horizontal="left" wrapText="1"/>
    </xf>
    <xf numFmtId="0" fontId="4" fillId="0" borderId="3" xfId="0" applyFont="1" applyBorder="1" applyAlignment="1">
      <alignment horizontal="left" wrapText="1"/>
    </xf>
    <xf numFmtId="4" fontId="8" fillId="0" borderId="3" xfId="0" applyNumberFormat="1" applyFont="1" applyBorder="1" applyAlignment="1">
      <alignment wrapText="1"/>
    </xf>
    <xf numFmtId="0" fontId="2" fillId="0" borderId="6" xfId="0" applyFont="1" applyBorder="1" applyAlignment="1">
      <alignment horizontal="center" wrapText="1"/>
    </xf>
    <xf numFmtId="0" fontId="20" fillId="0" borderId="0" xfId="0" applyFont="1" applyAlignment="1">
      <alignment horizontal="center"/>
    </xf>
    <xf numFmtId="0" fontId="20" fillId="0" borderId="0" xfId="0" applyFont="1"/>
    <xf numFmtId="0" fontId="0" fillId="2" borderId="0" xfId="0" applyFill="1"/>
    <xf numFmtId="0" fontId="0" fillId="2" borderId="0" xfId="0" applyFont="1" applyFill="1"/>
    <xf numFmtId="4" fontId="8" fillId="2" borderId="3" xfId="0" applyNumberFormat="1" applyFont="1" applyFill="1" applyBorder="1" applyAlignment="1">
      <alignment horizontal="center" wrapText="1"/>
    </xf>
    <xf numFmtId="0" fontId="0" fillId="2" borderId="3" xfId="0" applyFill="1" applyBorder="1"/>
    <xf numFmtId="0" fontId="7" fillId="5" borderId="3" xfId="0" applyFont="1" applyFill="1" applyBorder="1" applyAlignment="1">
      <alignment horizontal="center"/>
    </xf>
    <xf numFmtId="4" fontId="18" fillId="5" borderId="3" xfId="0" applyNumberFormat="1" applyFont="1" applyFill="1" applyBorder="1" applyAlignment="1">
      <alignment wrapText="1"/>
    </xf>
    <xf numFmtId="0" fontId="1" fillId="0" borderId="0" xfId="0" applyFont="1"/>
    <xf numFmtId="0" fontId="4" fillId="0" borderId="0" xfId="0" applyNumberFormat="1" applyFont="1"/>
    <xf numFmtId="49" fontId="4" fillId="0" borderId="0" xfId="0" applyNumberFormat="1" applyFont="1"/>
    <xf numFmtId="49" fontId="0" fillId="0" borderId="0" xfId="0" applyNumberFormat="1"/>
    <xf numFmtId="43" fontId="6" fillId="0" borderId="3" xfId="0" applyNumberFormat="1" applyFont="1" applyBorder="1" applyAlignment="1">
      <alignment horizontal="right"/>
    </xf>
    <xf numFmtId="43" fontId="10" fillId="0" borderId="3" xfId="0" applyNumberFormat="1" applyFont="1" applyBorder="1" applyAlignment="1">
      <alignment horizontal="right"/>
    </xf>
    <xf numFmtId="43" fontId="1" fillId="0" borderId="3" xfId="0" applyNumberFormat="1" applyFont="1" applyBorder="1" applyAlignment="1">
      <alignment horizontal="right"/>
    </xf>
    <xf numFmtId="43" fontId="10" fillId="0" borderId="3" xfId="0" applyNumberFormat="1" applyFont="1" applyBorder="1" applyAlignment="1">
      <alignment horizontal="left"/>
    </xf>
    <xf numFmtId="43" fontId="1" fillId="0" borderId="3" xfId="0" applyNumberFormat="1" applyFont="1" applyBorder="1" applyAlignment="1">
      <alignment horizontal="left"/>
    </xf>
    <xf numFmtId="43" fontId="9" fillId="3" borderId="3" xfId="0" applyNumberFormat="1" applyFont="1" applyFill="1" applyBorder="1" applyAlignment="1"/>
    <xf numFmtId="43" fontId="4" fillId="0" borderId="3" xfId="0" applyNumberFormat="1" applyFont="1" applyBorder="1" applyAlignment="1"/>
    <xf numFmtId="43" fontId="9" fillId="0" borderId="3" xfId="0" applyNumberFormat="1" applyFont="1" applyBorder="1" applyAlignment="1"/>
    <xf numFmtId="43" fontId="2" fillId="0" borderId="3" xfId="0" applyNumberFormat="1" applyFont="1" applyBorder="1" applyAlignment="1">
      <alignment wrapText="1"/>
    </xf>
    <xf numFmtId="43" fontId="9" fillId="0" borderId="3" xfId="0" applyNumberFormat="1" applyFont="1" applyBorder="1" applyAlignment="1">
      <alignment wrapText="1"/>
    </xf>
    <xf numFmtId="4" fontId="4" fillId="0" borderId="3" xfId="0" applyNumberFormat="1" applyFont="1" applyBorder="1" applyAlignment="1">
      <alignment horizontal="left" wrapText="1"/>
    </xf>
    <xf numFmtId="0" fontId="16" fillId="2" borderId="6" xfId="0" applyFont="1" applyFill="1" applyBorder="1" applyAlignment="1">
      <alignment horizontal="left" wrapText="1"/>
    </xf>
    <xf numFmtId="0" fontId="16" fillId="2" borderId="7" xfId="0" applyFont="1" applyFill="1" applyBorder="1" applyAlignment="1">
      <alignment horizontal="left" wrapText="1"/>
    </xf>
    <xf numFmtId="0" fontId="22" fillId="0" borderId="0" xfId="0" applyFont="1" applyAlignment="1">
      <alignment horizontal="center"/>
    </xf>
    <xf numFmtId="0" fontId="1"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right"/>
    </xf>
    <xf numFmtId="0" fontId="2" fillId="0" borderId="0" xfId="0" applyFont="1" applyBorder="1" applyAlignment="1">
      <alignment horizontal="center"/>
    </xf>
    <xf numFmtId="164" fontId="2" fillId="0" borderId="2" xfId="0" applyNumberFormat="1" applyFont="1" applyFill="1" applyBorder="1" applyAlignment="1" applyProtection="1">
      <alignment horizontal="center"/>
    </xf>
    <xf numFmtId="49" fontId="21" fillId="0" borderId="1" xfId="1" applyNumberFormat="1" applyBorder="1" applyAlignment="1">
      <alignment horizontal="center"/>
    </xf>
    <xf numFmtId="49" fontId="4" fillId="0" borderId="1" xfId="0" applyNumberFormat="1" applyFont="1" applyBorder="1" applyAlignment="1">
      <alignment horizontal="center"/>
    </xf>
    <xf numFmtId="0" fontId="6" fillId="0" borderId="0" xfId="0" applyFont="1" applyAlignment="1">
      <alignment horizontal="center"/>
    </xf>
    <xf numFmtId="0" fontId="1" fillId="0" borderId="0" xfId="0" applyFont="1" applyAlignment="1">
      <alignment horizontal="left"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0" xfId="0" applyFont="1" applyBorder="1" applyAlignment="1">
      <alignment horizontal="left" wrapText="1"/>
    </xf>
    <xf numFmtId="0" fontId="1" fillId="0" borderId="1" xfId="0" applyFont="1" applyBorder="1" applyAlignment="1">
      <alignment horizontal="left" wrapText="1"/>
    </xf>
    <xf numFmtId="0" fontId="5" fillId="0" borderId="0" xfId="0" applyFont="1" applyAlignment="1">
      <alignment horizontal="center"/>
    </xf>
    <xf numFmtId="44" fontId="2" fillId="0" borderId="0" xfId="0" applyNumberFormat="1" applyFont="1" applyBorder="1" applyAlignment="1">
      <alignment horizontal="center" wrapText="1"/>
    </xf>
    <xf numFmtId="44" fontId="2" fillId="0" borderId="1" xfId="0" applyNumberFormat="1" applyFont="1" applyBorder="1" applyAlignment="1">
      <alignment horizontal="center" wrapText="1"/>
    </xf>
    <xf numFmtId="49" fontId="2" fillId="0" borderId="0" xfId="0" applyNumberFormat="1" applyFont="1" applyBorder="1" applyAlignment="1">
      <alignment horizontal="center" wrapText="1"/>
    </xf>
    <xf numFmtId="49" fontId="2" fillId="0" borderId="1" xfId="0" applyNumberFormat="1" applyFont="1" applyBorder="1" applyAlignment="1">
      <alignment horizontal="center" wrapText="1"/>
    </xf>
    <xf numFmtId="0" fontId="4" fillId="0" borderId="0" xfId="0" applyFont="1" applyAlignment="1">
      <alignment horizontal="right"/>
    </xf>
    <xf numFmtId="0" fontId="4" fillId="0" borderId="4" xfId="0" applyFont="1" applyBorder="1" applyAlignment="1">
      <alignment horizontal="right"/>
    </xf>
    <xf numFmtId="49" fontId="4" fillId="0" borderId="5" xfId="0" applyNumberFormat="1" applyFont="1" applyBorder="1" applyAlignment="1">
      <alignment horizontal="center"/>
    </xf>
    <xf numFmtId="0" fontId="2" fillId="0" borderId="6"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wrapText="1"/>
    </xf>
    <xf numFmtId="0" fontId="9" fillId="0" borderId="6" xfId="0" applyFont="1" applyBorder="1" applyAlignment="1">
      <alignment horizontal="left"/>
    </xf>
    <xf numFmtId="0" fontId="9" fillId="0" borderId="5" xfId="0" applyFont="1" applyBorder="1" applyAlignment="1">
      <alignment horizontal="left"/>
    </xf>
    <xf numFmtId="0" fontId="9" fillId="0" borderId="7" xfId="0" applyFont="1" applyBorder="1" applyAlignment="1">
      <alignment horizontal="left"/>
    </xf>
    <xf numFmtId="0" fontId="1" fillId="0" borderId="2" xfId="0" applyFont="1" applyBorder="1" applyAlignment="1">
      <alignment horizontal="left" wrapText="1"/>
    </xf>
    <xf numFmtId="0" fontId="6" fillId="0" borderId="0" xfId="0" applyFont="1" applyAlignment="1">
      <alignment horizontal="center" wrapText="1"/>
    </xf>
    <xf numFmtId="0" fontId="9" fillId="0" borderId="6"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7" xfId="0" applyFont="1" applyBorder="1" applyAlignment="1">
      <alignment horizont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9" fillId="2" borderId="6" xfId="0" applyFont="1" applyFill="1" applyBorder="1" applyAlignment="1">
      <alignment horizontal="left" wrapText="1"/>
    </xf>
    <xf numFmtId="0" fontId="9" fillId="2" borderId="7" xfId="0" applyFont="1" applyFill="1" applyBorder="1" applyAlignment="1">
      <alignment horizontal="left" wrapText="1"/>
    </xf>
    <xf numFmtId="0" fontId="11" fillId="2" borderId="6" xfId="0" applyFont="1" applyFill="1" applyBorder="1" applyAlignment="1">
      <alignment horizontal="left" wrapText="1"/>
    </xf>
    <xf numFmtId="0" fontId="11" fillId="2" borderId="7" xfId="0" applyFont="1" applyFill="1" applyBorder="1" applyAlignment="1">
      <alignment horizontal="left" wrapText="1"/>
    </xf>
    <xf numFmtId="0" fontId="9" fillId="0" borderId="6" xfId="0" applyFont="1" applyBorder="1" applyAlignment="1">
      <alignment horizontal="left" wrapText="1"/>
    </xf>
    <xf numFmtId="0" fontId="9" fillId="0" borderId="7" xfId="0" applyFont="1" applyBorder="1" applyAlignment="1">
      <alignment horizontal="left" wrapText="1"/>
    </xf>
    <xf numFmtId="0" fontId="9" fillId="3" borderId="6" xfId="0" applyFont="1" applyFill="1" applyBorder="1" applyAlignment="1">
      <alignment horizontal="left"/>
    </xf>
    <xf numFmtId="0" fontId="9" fillId="3" borderId="5" xfId="0" applyFont="1" applyFill="1" applyBorder="1" applyAlignment="1">
      <alignment horizontal="left"/>
    </xf>
    <xf numFmtId="0" fontId="9" fillId="3" borderId="7" xfId="0" applyFont="1" applyFill="1" applyBorder="1" applyAlignment="1">
      <alignment horizontal="left"/>
    </xf>
    <xf numFmtId="0" fontId="6" fillId="4" borderId="6" xfId="0" applyFont="1" applyFill="1" applyBorder="1" applyAlignment="1">
      <alignment horizontal="left" wrapText="1"/>
    </xf>
    <xf numFmtId="0" fontId="6" fillId="4" borderId="7" xfId="0" applyFont="1" applyFill="1" applyBorder="1" applyAlignment="1">
      <alignment horizontal="left" wrapText="1"/>
    </xf>
    <xf numFmtId="0" fontId="8" fillId="0" borderId="6" xfId="0" applyFont="1" applyBorder="1" applyAlignment="1">
      <alignment horizontal="left" wrapText="1"/>
    </xf>
    <xf numFmtId="0" fontId="8" fillId="0" borderId="7" xfId="0" applyFont="1" applyBorder="1" applyAlignment="1">
      <alignment horizontal="left" wrapText="1"/>
    </xf>
    <xf numFmtId="0" fontId="6" fillId="5" borderId="6" xfId="0" applyFont="1" applyFill="1" applyBorder="1" applyAlignment="1">
      <alignment horizontal="left" wrapText="1"/>
    </xf>
    <xf numFmtId="0" fontId="6" fillId="5" borderId="7" xfId="0" applyFont="1" applyFill="1" applyBorder="1" applyAlignment="1">
      <alignment horizontal="left" wrapText="1"/>
    </xf>
    <xf numFmtId="0" fontId="13" fillId="5" borderId="6" xfId="0" applyFont="1" applyFill="1" applyBorder="1" applyAlignment="1">
      <alignment horizontal="left" wrapText="1"/>
    </xf>
    <xf numFmtId="0" fontId="13" fillId="5" borderId="7" xfId="0" applyFont="1" applyFill="1" applyBorder="1" applyAlignment="1">
      <alignment horizontal="left" wrapText="1"/>
    </xf>
    <xf numFmtId="0" fontId="6" fillId="7" borderId="6" xfId="0" applyFont="1" applyFill="1" applyBorder="1" applyAlignment="1">
      <alignment horizontal="left" wrapText="1"/>
    </xf>
    <xf numFmtId="0" fontId="6" fillId="7" borderId="7" xfId="0" applyFont="1" applyFill="1" applyBorder="1" applyAlignment="1">
      <alignment horizontal="left" wrapText="1"/>
    </xf>
    <xf numFmtId="0" fontId="16" fillId="2" borderId="6" xfId="0" applyFont="1" applyFill="1" applyBorder="1" applyAlignment="1">
      <alignment horizontal="left" wrapText="1"/>
    </xf>
    <xf numFmtId="0" fontId="16" fillId="2" borderId="7" xfId="0" applyFont="1" applyFill="1" applyBorder="1" applyAlignment="1">
      <alignment horizontal="left" wrapText="1"/>
    </xf>
    <xf numFmtId="49" fontId="16" fillId="2" borderId="6" xfId="0" applyNumberFormat="1" applyFont="1" applyFill="1" applyBorder="1" applyAlignment="1">
      <alignment horizontal="left" wrapText="1"/>
    </xf>
    <xf numFmtId="49" fontId="16" fillId="2" borderId="7" xfId="0" applyNumberFormat="1" applyFont="1" applyFill="1" applyBorder="1" applyAlignment="1">
      <alignment horizontal="left" wrapText="1"/>
    </xf>
    <xf numFmtId="49" fontId="9" fillId="2" borderId="6" xfId="0" applyNumberFormat="1" applyFont="1" applyFill="1" applyBorder="1" applyAlignment="1">
      <alignment horizontal="left" wrapText="1"/>
    </xf>
    <xf numFmtId="49" fontId="9" fillId="2" borderId="7" xfId="0" applyNumberFormat="1" applyFont="1" applyFill="1" applyBorder="1" applyAlignment="1">
      <alignment horizontal="left" wrapText="1"/>
    </xf>
    <xf numFmtId="49" fontId="8" fillId="2" borderId="6" xfId="0" applyNumberFormat="1" applyFont="1" applyFill="1" applyBorder="1" applyAlignment="1">
      <alignment horizontal="left" wrapText="1"/>
    </xf>
    <xf numFmtId="49" fontId="8" fillId="2" borderId="7" xfId="0" applyNumberFormat="1" applyFont="1" applyFill="1" applyBorder="1" applyAlignment="1">
      <alignment horizontal="left" wrapText="1"/>
    </xf>
    <xf numFmtId="49" fontId="4" fillId="0" borderId="2" xfId="0" applyNumberFormat="1" applyFont="1" applyBorder="1" applyAlignment="1">
      <alignment horizontal="center"/>
    </xf>
    <xf numFmtId="0" fontId="6" fillId="0" borderId="0" xfId="0" applyFont="1" applyBorder="1" applyAlignment="1">
      <alignment horizont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 xfId="0" applyFont="1" applyBorder="1" applyAlignment="1">
      <alignment horizontal="center" wrapText="1"/>
    </xf>
    <xf numFmtId="0" fontId="8" fillId="0" borderId="3" xfId="0" applyFont="1" applyBorder="1" applyAlignment="1">
      <alignment horizontal="center" vertical="center" wrapText="1"/>
    </xf>
    <xf numFmtId="4" fontId="8" fillId="0" borderId="3" xfId="0" applyNumberFormat="1" applyFont="1" applyBorder="1" applyAlignment="1">
      <alignment horizontal="center" wrapText="1"/>
    </xf>
    <xf numFmtId="4" fontId="8" fillId="0" borderId="6" xfId="0" applyNumberFormat="1" applyFont="1" applyBorder="1" applyAlignment="1">
      <alignment horizontal="center" wrapText="1"/>
    </xf>
    <xf numFmtId="4" fontId="8" fillId="0" borderId="5" xfId="0" applyNumberFormat="1" applyFont="1" applyBorder="1" applyAlignment="1">
      <alignment horizontal="center" wrapText="1"/>
    </xf>
    <xf numFmtId="4" fontId="8" fillId="0" borderId="7" xfId="0" applyNumberFormat="1" applyFont="1" applyBorder="1" applyAlignment="1">
      <alignment horizontal="center" wrapText="1"/>
    </xf>
    <xf numFmtId="4" fontId="8" fillId="2" borderId="3" xfId="0" applyNumberFormat="1" applyFont="1" applyFill="1" applyBorder="1" applyAlignment="1">
      <alignment horizont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7;&#1080;&#1103;%20&#1057;&#1042;&#1054;&#1044;%20&#1064;&#1050;&#1054;&#1051;&#1067;%202017%20&#1075;&#1086;&#1076;-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ВОД"/>
      <sheetName val="сш1"/>
      <sheetName val="сш5"/>
      <sheetName val="сш7"/>
      <sheetName val="сш8"/>
      <sheetName val="сш9"/>
      <sheetName val="сш11"/>
      <sheetName val="сш12"/>
      <sheetName val="сш13"/>
      <sheetName val="сш15"/>
      <sheetName val="сш16"/>
      <sheetName val="сш18"/>
      <sheetName val="Полит"/>
      <sheetName val="сш21"/>
      <sheetName val="сш22"/>
      <sheetName val="сш23"/>
      <sheetName val="сш24"/>
      <sheetName val="Юнона"/>
      <sheetName val="Юридич"/>
      <sheetName val="Шанс"/>
      <sheetName val="ЦО"/>
      <sheetName val="прил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vlovka-oosha@mail.ru" TargetMode="External"/></Relationships>
</file>

<file path=xl/worksheets/sheet1.xml><?xml version="1.0" encoding="utf-8"?>
<worksheet xmlns="http://schemas.openxmlformats.org/spreadsheetml/2006/main" xmlns:r="http://schemas.openxmlformats.org/officeDocument/2006/relationships">
  <sheetPr>
    <tabColor theme="0"/>
  </sheetPr>
  <dimension ref="A1:K302"/>
  <sheetViews>
    <sheetView tabSelected="1" view="pageBreakPreview" zoomScale="70" zoomScaleNormal="82" zoomScaleSheetLayoutView="70" workbookViewId="0">
      <selection activeCell="F13" sqref="F13:G13"/>
    </sheetView>
  </sheetViews>
  <sheetFormatPr defaultRowHeight="12.75"/>
  <cols>
    <col min="1" max="1" width="61.28515625" customWidth="1"/>
    <col min="2" max="2" width="26.28515625" customWidth="1"/>
    <col min="3" max="3" width="35.85546875" customWidth="1"/>
    <col min="4" max="4" width="11.5703125" customWidth="1"/>
    <col min="5" max="5" width="12.42578125" customWidth="1"/>
    <col min="6" max="6" width="22.140625" style="4" customWidth="1"/>
    <col min="7" max="7" width="25.42578125" customWidth="1"/>
    <col min="8" max="8" width="20.7109375" customWidth="1"/>
    <col min="9" max="11" width="9.140625" style="108"/>
  </cols>
  <sheetData>
    <row r="1" spans="1:11" ht="18.75">
      <c r="G1" s="114"/>
      <c r="H1" s="114"/>
      <c r="I1"/>
      <c r="J1"/>
      <c r="K1"/>
    </row>
    <row r="2" spans="1:11" ht="18.75">
      <c r="G2" s="114"/>
      <c r="H2" s="114"/>
      <c r="I2"/>
      <c r="J2"/>
      <c r="K2"/>
    </row>
    <row r="3" spans="1:11" ht="18.75">
      <c r="G3" s="114"/>
      <c r="H3" s="114"/>
      <c r="I3"/>
      <c r="J3"/>
      <c r="K3"/>
    </row>
    <row r="4" spans="1:11" ht="18.75">
      <c r="G4" s="114"/>
      <c r="H4" s="114"/>
      <c r="I4"/>
      <c r="J4"/>
      <c r="K4"/>
    </row>
    <row r="8" spans="1:11" ht="18.75">
      <c r="F8" s="132" t="s">
        <v>0</v>
      </c>
      <c r="G8" s="132"/>
      <c r="H8" s="1"/>
    </row>
    <row r="9" spans="1:11" ht="18.75" customHeight="1">
      <c r="F9" s="133" t="s">
        <v>235</v>
      </c>
      <c r="G9" s="133"/>
      <c r="H9" s="1"/>
    </row>
    <row r="10" spans="1:11" ht="18.75" customHeight="1">
      <c r="F10" s="1" t="s">
        <v>1</v>
      </c>
      <c r="H10" s="1"/>
    </row>
    <row r="11" spans="1:11" ht="33.75" customHeight="1">
      <c r="F11" s="134" t="s">
        <v>236</v>
      </c>
      <c r="G11" s="134"/>
      <c r="H11" s="1"/>
    </row>
    <row r="12" spans="1:11" ht="15.75">
      <c r="F12" s="135" t="s">
        <v>249</v>
      </c>
      <c r="G12" s="135"/>
      <c r="H12" s="1"/>
    </row>
    <row r="13" spans="1:11" ht="26.25" customHeight="1">
      <c r="F13" s="133" t="s">
        <v>248</v>
      </c>
      <c r="G13" s="133"/>
      <c r="H13" s="1"/>
    </row>
    <row r="14" spans="1:11" ht="18.75" customHeight="1">
      <c r="A14" s="2"/>
      <c r="B14" s="2"/>
      <c r="F14" s="136" t="s">
        <v>2</v>
      </c>
      <c r="G14" s="136"/>
      <c r="H14" s="1"/>
    </row>
    <row r="15" spans="1:11" ht="15.75">
      <c r="F15" s="3" t="s">
        <v>3</v>
      </c>
      <c r="H15" s="1"/>
    </row>
    <row r="16" spans="1:11">
      <c r="G16" s="5"/>
    </row>
    <row r="17" spans="1:8" ht="36.75" customHeight="1">
      <c r="A17" s="145" t="s">
        <v>4</v>
      </c>
      <c r="B17" s="145"/>
      <c r="C17" s="145"/>
      <c r="D17" s="145"/>
      <c r="E17" s="145"/>
      <c r="F17" s="145"/>
      <c r="G17" s="6"/>
      <c r="H17" s="6"/>
    </row>
    <row r="18" spans="1:8">
      <c r="G18" s="5"/>
    </row>
    <row r="19" spans="1:8" ht="15.75">
      <c r="B19" s="7">
        <f>F21</f>
        <v>42887</v>
      </c>
      <c r="E19" s="8"/>
      <c r="F19" s="9" t="s">
        <v>5</v>
      </c>
    </row>
    <row r="20" spans="1:8" ht="15.75">
      <c r="B20" s="7"/>
      <c r="E20" s="10" t="s">
        <v>6</v>
      </c>
      <c r="F20" s="11"/>
    </row>
    <row r="21" spans="1:8" ht="16.5" customHeight="1">
      <c r="B21" s="7"/>
      <c r="E21" s="10" t="s">
        <v>7</v>
      </c>
      <c r="F21" s="12">
        <v>42887</v>
      </c>
    </row>
    <row r="22" spans="1:8" ht="20.25" customHeight="1">
      <c r="A22" s="1" t="s">
        <v>8</v>
      </c>
      <c r="B22" s="146" t="s">
        <v>246</v>
      </c>
      <c r="C22" s="146"/>
      <c r="E22" s="10" t="s">
        <v>9</v>
      </c>
      <c r="F22" s="13">
        <v>46585320</v>
      </c>
    </row>
    <row r="23" spans="1:8" ht="32.25" customHeight="1">
      <c r="A23" s="14" t="s">
        <v>10</v>
      </c>
      <c r="B23" s="147"/>
      <c r="C23" s="147"/>
      <c r="E23" s="10" t="s">
        <v>11</v>
      </c>
      <c r="F23" s="13">
        <v>6138005034</v>
      </c>
    </row>
    <row r="24" spans="1:8" ht="18.75" customHeight="1">
      <c r="A24" s="1"/>
      <c r="B24" s="116"/>
      <c r="C24" s="117"/>
      <c r="E24" s="10" t="s">
        <v>12</v>
      </c>
      <c r="F24" s="13">
        <v>613801001</v>
      </c>
    </row>
    <row r="25" spans="1:8" ht="19.5" customHeight="1">
      <c r="A25" s="1" t="s">
        <v>13</v>
      </c>
      <c r="B25" s="116"/>
      <c r="C25" s="117"/>
      <c r="E25" s="10" t="s">
        <v>14</v>
      </c>
      <c r="F25" s="13">
        <v>383</v>
      </c>
    </row>
    <row r="26" spans="1:8" ht="25.5" customHeight="1">
      <c r="A26" s="1" t="s">
        <v>15</v>
      </c>
      <c r="B26" s="148" t="s">
        <v>237</v>
      </c>
      <c r="C26" s="148"/>
      <c r="D26" s="150" t="s">
        <v>16</v>
      </c>
      <c r="E26" s="151"/>
      <c r="F26" s="16">
        <v>643</v>
      </c>
      <c r="G26" s="17"/>
      <c r="H26" s="18"/>
    </row>
    <row r="27" spans="1:8" ht="17.25" customHeight="1">
      <c r="A27" s="14" t="s">
        <v>17</v>
      </c>
      <c r="B27" s="149"/>
      <c r="C27" s="149"/>
      <c r="D27" s="19"/>
      <c r="E27" s="19"/>
      <c r="F27" s="15"/>
      <c r="G27" s="17"/>
      <c r="H27" s="18"/>
    </row>
    <row r="28" spans="1:8" ht="25.5" customHeight="1">
      <c r="A28" s="1"/>
      <c r="B28" s="116"/>
      <c r="C28" s="116"/>
      <c r="D28" s="15"/>
      <c r="E28" s="15"/>
      <c r="F28" s="15"/>
      <c r="G28" s="17"/>
      <c r="H28" s="18"/>
    </row>
    <row r="29" spans="1:8" ht="24.75" customHeight="1">
      <c r="A29" s="1" t="s">
        <v>18</v>
      </c>
      <c r="B29" s="148" t="s">
        <v>238</v>
      </c>
      <c r="C29" s="148"/>
      <c r="D29" s="15"/>
      <c r="E29" s="15"/>
      <c r="F29" s="15"/>
      <c r="G29" s="17"/>
      <c r="H29" s="18"/>
    </row>
    <row r="30" spans="1:8" ht="15" customHeight="1">
      <c r="A30" s="14" t="s">
        <v>19</v>
      </c>
      <c r="B30" s="149"/>
      <c r="C30" s="149"/>
      <c r="D30" s="19"/>
      <c r="E30" s="19"/>
      <c r="F30" s="15"/>
      <c r="G30" s="17"/>
      <c r="H30" s="18"/>
    </row>
    <row r="31" spans="1:8" ht="43.5" customHeight="1">
      <c r="A31" s="1" t="s">
        <v>20</v>
      </c>
      <c r="B31" s="152" t="s">
        <v>239</v>
      </c>
      <c r="C31" s="152"/>
      <c r="D31" s="15"/>
      <c r="E31" s="15"/>
      <c r="F31" s="15"/>
      <c r="G31" s="17"/>
      <c r="H31" s="18"/>
    </row>
    <row r="32" spans="1:8" ht="38.25" customHeight="1">
      <c r="A32" s="1" t="s">
        <v>21</v>
      </c>
      <c r="B32" s="137" t="s">
        <v>240</v>
      </c>
      <c r="C32" s="138"/>
      <c r="D32" s="15"/>
      <c r="E32" s="15"/>
      <c r="F32" s="15"/>
      <c r="G32" s="17"/>
      <c r="H32" s="18"/>
    </row>
    <row r="33" spans="1:8" ht="42.75" customHeight="1">
      <c r="A33" s="1" t="s">
        <v>22</v>
      </c>
      <c r="B33" s="207" t="s">
        <v>241</v>
      </c>
      <c r="C33" s="207"/>
      <c r="D33" s="15"/>
      <c r="E33" s="15"/>
      <c r="F33" s="15"/>
      <c r="G33" s="17"/>
      <c r="H33" s="18"/>
    </row>
    <row r="34" spans="1:8" ht="66" customHeight="1">
      <c r="A34" s="15"/>
      <c r="B34" s="115"/>
      <c r="C34" s="115"/>
      <c r="D34" s="15"/>
      <c r="E34" s="15"/>
      <c r="F34" s="15"/>
      <c r="G34" s="17"/>
      <c r="H34" s="18"/>
    </row>
    <row r="35" spans="1:8" ht="86.25" customHeight="1">
      <c r="A35" s="15"/>
      <c r="B35" s="15"/>
      <c r="C35" s="15"/>
      <c r="D35" s="15"/>
      <c r="E35" s="15"/>
      <c r="F35" s="15"/>
      <c r="G35" s="17"/>
      <c r="H35" s="18"/>
    </row>
    <row r="36" spans="1:8" ht="60.75" customHeight="1">
      <c r="A36" s="15"/>
      <c r="B36" s="15"/>
      <c r="C36" s="15"/>
      <c r="D36" s="15"/>
      <c r="E36" s="15"/>
      <c r="F36" s="15"/>
      <c r="G36" s="17"/>
      <c r="H36" s="18"/>
    </row>
    <row r="37" spans="1:8" ht="21" customHeight="1">
      <c r="A37" s="139" t="s">
        <v>23</v>
      </c>
      <c r="B37" s="139"/>
      <c r="C37" s="139"/>
      <c r="D37" s="139"/>
      <c r="E37" s="139"/>
      <c r="F37" s="139"/>
      <c r="G37" s="6"/>
      <c r="H37" s="6"/>
    </row>
    <row r="38" spans="1:8">
      <c r="G38" s="5"/>
    </row>
    <row r="39" spans="1:8" ht="34.5" customHeight="1">
      <c r="A39" s="140" t="s">
        <v>24</v>
      </c>
      <c r="B39" s="140"/>
      <c r="C39" s="140"/>
      <c r="D39" s="140"/>
      <c r="E39" s="140"/>
      <c r="F39" s="140"/>
      <c r="G39" s="140"/>
      <c r="H39" s="140"/>
    </row>
    <row r="40" spans="1:8" ht="34.5" customHeight="1">
      <c r="A40" s="141" t="s">
        <v>242</v>
      </c>
      <c r="B40" s="141"/>
      <c r="C40" s="141"/>
      <c r="D40" s="141"/>
      <c r="E40" s="141"/>
      <c r="F40" s="141"/>
      <c r="G40" s="141"/>
      <c r="H40" s="141"/>
    </row>
    <row r="41" spans="1:8" ht="2.25" customHeight="1">
      <c r="A41" s="142"/>
      <c r="B41" s="142"/>
      <c r="C41" s="142"/>
      <c r="D41" s="142"/>
      <c r="E41" s="142"/>
      <c r="F41" s="142"/>
      <c r="G41" s="142"/>
      <c r="H41" s="142"/>
    </row>
    <row r="42" spans="1:8" ht="34.5" customHeight="1">
      <c r="A42" s="140" t="s">
        <v>25</v>
      </c>
      <c r="B42" s="140"/>
      <c r="C42" s="140"/>
      <c r="D42" s="140"/>
      <c r="E42" s="140"/>
      <c r="F42" s="140"/>
      <c r="G42" s="140"/>
      <c r="H42" s="140"/>
    </row>
    <row r="43" spans="1:8" ht="27.75" customHeight="1">
      <c r="A43" s="143" t="s">
        <v>243</v>
      </c>
      <c r="B43" s="143"/>
      <c r="C43" s="143"/>
      <c r="D43" s="143"/>
      <c r="E43" s="143"/>
      <c r="F43" s="143"/>
      <c r="G43" s="143"/>
      <c r="H43" s="143"/>
    </row>
    <row r="44" spans="1:8" ht="27.75" hidden="1" customHeight="1">
      <c r="A44" s="143"/>
      <c r="B44" s="143"/>
      <c r="C44" s="143"/>
      <c r="D44" s="143"/>
      <c r="E44" s="143"/>
      <c r="F44" s="143"/>
      <c r="G44" s="143"/>
      <c r="H44" s="143"/>
    </row>
    <row r="45" spans="1:8" ht="34.5" hidden="1" customHeight="1">
      <c r="A45" s="144"/>
      <c r="B45" s="144"/>
      <c r="C45" s="144"/>
      <c r="D45" s="144"/>
      <c r="E45" s="144"/>
      <c r="F45" s="144"/>
      <c r="G45" s="144"/>
      <c r="H45" s="144"/>
    </row>
    <row r="46" spans="1:8" ht="39.75" customHeight="1">
      <c r="A46" s="162" t="s">
        <v>26</v>
      </c>
      <c r="B46" s="162"/>
      <c r="C46" s="162"/>
      <c r="D46" s="162"/>
      <c r="E46" s="162"/>
      <c r="F46" s="162"/>
      <c r="G46" s="162"/>
      <c r="H46" s="162"/>
    </row>
    <row r="47" spans="1:8" ht="39.75" customHeight="1">
      <c r="A47" s="141" t="s">
        <v>247</v>
      </c>
      <c r="B47" s="141"/>
      <c r="C47" s="141"/>
      <c r="D47" s="141"/>
      <c r="E47" s="141"/>
      <c r="F47" s="141"/>
      <c r="G47" s="141"/>
      <c r="H47" s="141"/>
    </row>
    <row r="48" spans="1:8" ht="33.75" customHeight="1">
      <c r="A48" s="141"/>
      <c r="B48" s="141"/>
      <c r="C48" s="141"/>
      <c r="D48" s="141"/>
      <c r="E48" s="141"/>
      <c r="F48" s="141"/>
      <c r="G48" s="141"/>
      <c r="H48" s="141"/>
    </row>
    <row r="49" spans="1:8" ht="87" customHeight="1">
      <c r="A49" s="142"/>
      <c r="B49" s="142"/>
      <c r="C49" s="142"/>
      <c r="D49" s="142"/>
      <c r="E49" s="142"/>
      <c r="F49" s="142"/>
      <c r="G49" s="142"/>
      <c r="H49" s="142"/>
    </row>
    <row r="50" spans="1:8" ht="22.5" customHeight="1">
      <c r="A50" s="20"/>
      <c r="B50" s="20"/>
      <c r="C50" s="20"/>
      <c r="D50" s="20"/>
      <c r="E50" s="20"/>
      <c r="F50" s="20"/>
      <c r="G50" s="21"/>
      <c r="H50" s="21"/>
    </row>
    <row r="51" spans="1:8" ht="22.5" customHeight="1">
      <c r="A51" s="163" t="s">
        <v>27</v>
      </c>
      <c r="B51" s="163"/>
      <c r="C51" s="163"/>
      <c r="D51" s="163"/>
      <c r="E51" s="163"/>
      <c r="F51" s="163"/>
      <c r="G51" s="21"/>
      <c r="H51" s="21"/>
    </row>
    <row r="52" spans="1:8" ht="22.5" customHeight="1">
      <c r="A52" s="20"/>
      <c r="B52" s="20"/>
      <c r="C52" s="20"/>
      <c r="D52" s="20"/>
      <c r="E52" s="20"/>
      <c r="F52" s="20"/>
      <c r="G52" s="21"/>
      <c r="H52" s="21"/>
    </row>
    <row r="53" spans="1:8" ht="32.25" customHeight="1">
      <c r="A53" s="164" t="s">
        <v>28</v>
      </c>
      <c r="B53" s="165"/>
      <c r="C53" s="165"/>
      <c r="D53" s="166"/>
      <c r="E53" s="22" t="s">
        <v>29</v>
      </c>
      <c r="F53" s="23" t="s">
        <v>30</v>
      </c>
      <c r="G53" s="21"/>
      <c r="H53" s="21"/>
    </row>
    <row r="54" spans="1:8" ht="22.5" customHeight="1">
      <c r="A54" s="159" t="s">
        <v>31</v>
      </c>
      <c r="B54" s="160"/>
      <c r="C54" s="160"/>
      <c r="D54" s="161"/>
      <c r="E54" s="23" t="s">
        <v>32</v>
      </c>
      <c r="F54" s="118">
        <v>2535915</v>
      </c>
      <c r="G54" s="21"/>
      <c r="H54" s="21"/>
    </row>
    <row r="55" spans="1:8" ht="18" customHeight="1">
      <c r="A55" s="153" t="s">
        <v>33</v>
      </c>
      <c r="B55" s="154"/>
      <c r="C55" s="154"/>
      <c r="D55" s="155"/>
      <c r="E55" s="24"/>
      <c r="F55" s="119"/>
      <c r="G55" s="21"/>
      <c r="H55" s="21"/>
    </row>
    <row r="56" spans="1:8" ht="22.5" customHeight="1">
      <c r="A56" s="153" t="s">
        <v>34</v>
      </c>
      <c r="B56" s="154"/>
      <c r="C56" s="154"/>
      <c r="D56" s="155"/>
      <c r="E56" s="25" t="s">
        <v>32</v>
      </c>
      <c r="F56" s="118">
        <v>2535915</v>
      </c>
      <c r="G56" s="21"/>
      <c r="H56" s="21"/>
    </row>
    <row r="57" spans="1:8" ht="22.5" customHeight="1">
      <c r="A57" s="153" t="s">
        <v>35</v>
      </c>
      <c r="B57" s="154"/>
      <c r="C57" s="154"/>
      <c r="D57" s="155"/>
      <c r="E57" s="25" t="s">
        <v>32</v>
      </c>
      <c r="F57" s="120">
        <v>0</v>
      </c>
      <c r="G57" s="21"/>
      <c r="H57" s="21"/>
    </row>
    <row r="58" spans="1:8" ht="38.25" customHeight="1">
      <c r="A58" s="156" t="s">
        <v>36</v>
      </c>
      <c r="B58" s="157"/>
      <c r="C58" s="157"/>
      <c r="D58" s="158"/>
      <c r="E58" s="25" t="s">
        <v>32</v>
      </c>
      <c r="F58" s="120">
        <v>0</v>
      </c>
      <c r="G58" s="21"/>
      <c r="H58" s="21"/>
    </row>
    <row r="59" spans="1:8" ht="22.5" customHeight="1">
      <c r="A59" s="159" t="s">
        <v>37</v>
      </c>
      <c r="B59" s="160"/>
      <c r="C59" s="160"/>
      <c r="D59" s="161"/>
      <c r="E59" s="23" t="s">
        <v>32</v>
      </c>
      <c r="F59" s="118">
        <v>2233125.2999999998</v>
      </c>
      <c r="G59" s="21"/>
      <c r="H59" s="21"/>
    </row>
    <row r="60" spans="1:8" ht="18" customHeight="1">
      <c r="A60" s="153" t="s">
        <v>38</v>
      </c>
      <c r="B60" s="154"/>
      <c r="C60" s="154"/>
      <c r="D60" s="155"/>
      <c r="E60" s="24"/>
      <c r="F60" s="121"/>
      <c r="G60" s="19"/>
      <c r="H60" s="19"/>
    </row>
    <row r="61" spans="1:8" ht="24" customHeight="1">
      <c r="A61" s="153" t="s">
        <v>39</v>
      </c>
      <c r="B61" s="154"/>
      <c r="C61" s="154"/>
      <c r="D61" s="155"/>
      <c r="E61" s="25" t="s">
        <v>32</v>
      </c>
      <c r="F61" s="122">
        <v>0</v>
      </c>
      <c r="G61" s="19"/>
      <c r="H61" s="19"/>
    </row>
    <row r="62" spans="1:8" ht="12.75" customHeight="1">
      <c r="A62" s="19"/>
      <c r="B62" s="19"/>
      <c r="C62" s="19"/>
      <c r="D62" s="19"/>
      <c r="E62" s="19"/>
      <c r="F62" s="19"/>
      <c r="G62" s="19"/>
      <c r="H62" s="19"/>
    </row>
    <row r="63" spans="1:8" ht="8.25" customHeight="1">
      <c r="A63" s="15"/>
      <c r="B63" s="15"/>
      <c r="C63" s="15"/>
      <c r="D63" s="15"/>
      <c r="E63" s="15"/>
      <c r="F63" s="15"/>
      <c r="G63" s="5"/>
      <c r="H63" s="15"/>
    </row>
    <row r="64" spans="1:8" ht="18.75">
      <c r="A64" s="139" t="s">
        <v>40</v>
      </c>
      <c r="B64" s="139"/>
      <c r="C64" s="139"/>
      <c r="D64" s="139"/>
      <c r="E64" s="139"/>
      <c r="F64" s="139"/>
      <c r="G64" s="6"/>
      <c r="H64" s="6"/>
    </row>
    <row r="65" spans="1:8">
      <c r="A65" s="15"/>
      <c r="B65" s="15"/>
      <c r="C65" s="15"/>
      <c r="D65" s="15"/>
      <c r="E65" s="15"/>
      <c r="F65" s="15"/>
      <c r="G65" s="5"/>
      <c r="H65" s="15"/>
    </row>
    <row r="66" spans="1:8" ht="27" customHeight="1">
      <c r="A66" s="164" t="s">
        <v>28</v>
      </c>
      <c r="B66" s="165"/>
      <c r="C66" s="165"/>
      <c r="D66" s="165"/>
      <c r="E66" s="166"/>
      <c r="F66" s="26" t="s">
        <v>41</v>
      </c>
      <c r="G66" s="27"/>
      <c r="H66" s="27"/>
    </row>
    <row r="67" spans="1:8" ht="28.5" customHeight="1">
      <c r="A67" s="186" t="s">
        <v>42</v>
      </c>
      <c r="B67" s="187"/>
      <c r="C67" s="187"/>
      <c r="D67" s="187"/>
      <c r="E67" s="188"/>
      <c r="F67" s="123">
        <f>F69+F72</f>
        <v>4769040.3</v>
      </c>
      <c r="G67" s="28"/>
      <c r="H67" s="28"/>
    </row>
    <row r="68" spans="1:8" ht="15.75">
      <c r="A68" s="29" t="s">
        <v>43</v>
      </c>
      <c r="B68" s="30"/>
      <c r="C68" s="30"/>
      <c r="D68" s="30"/>
      <c r="E68" s="30"/>
      <c r="F68" s="124"/>
      <c r="G68" s="28"/>
      <c r="H68" s="28"/>
    </row>
    <row r="69" spans="1:8" ht="20.25" customHeight="1">
      <c r="A69" s="31" t="s">
        <v>44</v>
      </c>
      <c r="B69" s="32"/>
      <c r="C69" s="32"/>
      <c r="D69" s="32"/>
      <c r="E69" s="32"/>
      <c r="F69" s="125">
        <v>2535915</v>
      </c>
      <c r="G69" s="28"/>
      <c r="H69" s="28"/>
    </row>
    <row r="70" spans="1:8" ht="15.75">
      <c r="A70" s="29" t="s">
        <v>45</v>
      </c>
      <c r="B70" s="30"/>
      <c r="C70" s="30"/>
      <c r="D70" s="30"/>
      <c r="E70" s="30"/>
      <c r="F70" s="124"/>
      <c r="G70" s="28"/>
      <c r="H70" s="28"/>
    </row>
    <row r="71" spans="1:8" ht="20.25" customHeight="1">
      <c r="A71" s="33" t="s">
        <v>46</v>
      </c>
      <c r="B71" s="34"/>
      <c r="C71" s="34"/>
      <c r="D71" s="34"/>
      <c r="E71" s="34"/>
      <c r="F71" s="126">
        <v>870870.71</v>
      </c>
      <c r="G71" s="28"/>
      <c r="H71" s="28"/>
    </row>
    <row r="72" spans="1:8" ht="20.25" customHeight="1">
      <c r="A72" s="35" t="s">
        <v>47</v>
      </c>
      <c r="B72" s="36"/>
      <c r="C72" s="36"/>
      <c r="D72" s="36"/>
      <c r="E72" s="36"/>
      <c r="F72" s="127">
        <v>2233125.2999999998</v>
      </c>
      <c r="G72" s="28"/>
      <c r="H72" s="28"/>
    </row>
    <row r="73" spans="1:8" ht="15.75">
      <c r="A73" s="29" t="s">
        <v>45</v>
      </c>
      <c r="B73" s="30"/>
      <c r="C73" s="30"/>
      <c r="D73" s="30"/>
      <c r="E73" s="30"/>
      <c r="F73" s="124"/>
      <c r="G73" s="27"/>
      <c r="H73" s="27"/>
    </row>
    <row r="74" spans="1:8" ht="19.5" customHeight="1">
      <c r="A74" s="33" t="s">
        <v>46</v>
      </c>
      <c r="B74" s="34"/>
      <c r="C74" s="34"/>
      <c r="D74" s="34"/>
      <c r="E74" s="34"/>
      <c r="F74" s="126">
        <v>37523.589999999997</v>
      </c>
      <c r="G74" s="28"/>
      <c r="H74" s="28"/>
    </row>
    <row r="75" spans="1:8" ht="29.25" customHeight="1">
      <c r="A75" s="186" t="s">
        <v>48</v>
      </c>
      <c r="B75" s="187"/>
      <c r="C75" s="187"/>
      <c r="D75" s="187"/>
      <c r="E75" s="188"/>
      <c r="F75" s="123">
        <f>F77+F78</f>
        <v>2336.0500000000002</v>
      </c>
      <c r="G75" s="28"/>
      <c r="H75" s="28"/>
    </row>
    <row r="76" spans="1:8" ht="15.75">
      <c r="A76" s="29" t="s">
        <v>43</v>
      </c>
      <c r="B76" s="30"/>
      <c r="C76" s="30"/>
      <c r="D76" s="30"/>
      <c r="E76" s="30"/>
      <c r="F76" s="124"/>
      <c r="G76" s="28"/>
      <c r="H76" s="28"/>
    </row>
    <row r="77" spans="1:8" ht="20.25" customHeight="1">
      <c r="A77" s="29" t="s">
        <v>49</v>
      </c>
      <c r="B77" s="32"/>
      <c r="C77" s="32"/>
      <c r="D77" s="32"/>
      <c r="E77" s="32"/>
      <c r="F77" s="125">
        <v>0</v>
      </c>
      <c r="G77" s="28"/>
      <c r="H77" s="28"/>
    </row>
    <row r="78" spans="1:8" ht="19.5" customHeight="1">
      <c r="A78" s="33" t="s">
        <v>50</v>
      </c>
      <c r="B78" s="36"/>
      <c r="C78" s="36"/>
      <c r="D78" s="36"/>
      <c r="E78" s="36"/>
      <c r="F78" s="127">
        <v>2336.0500000000002</v>
      </c>
      <c r="G78" s="28"/>
      <c r="H78" s="28"/>
    </row>
    <row r="79" spans="1:8" ht="31.5" customHeight="1">
      <c r="A79" s="186" t="s">
        <v>51</v>
      </c>
      <c r="B79" s="187"/>
      <c r="C79" s="187"/>
      <c r="D79" s="187"/>
      <c r="E79" s="188"/>
      <c r="F79" s="123"/>
      <c r="G79" s="28"/>
      <c r="H79" s="28"/>
    </row>
    <row r="80" spans="1:8" ht="15.75">
      <c r="A80" s="29" t="s">
        <v>43</v>
      </c>
      <c r="B80" s="30"/>
      <c r="C80" s="30"/>
      <c r="D80" s="30"/>
      <c r="E80" s="30"/>
      <c r="F80" s="124"/>
      <c r="G80" s="37"/>
      <c r="H80" s="37"/>
    </row>
    <row r="81" spans="1:8" ht="15.75">
      <c r="A81" s="29" t="s">
        <v>52</v>
      </c>
      <c r="B81" s="30"/>
      <c r="C81" s="30"/>
      <c r="D81" s="30"/>
      <c r="E81" s="30"/>
      <c r="F81" s="124">
        <v>0</v>
      </c>
      <c r="G81" s="37"/>
      <c r="H81" s="37"/>
    </row>
    <row r="82" spans="1:8" ht="27.75" customHeight="1">
      <c r="A82" s="29" t="s">
        <v>53</v>
      </c>
      <c r="B82" s="32"/>
      <c r="C82" s="32"/>
      <c r="D82" s="32"/>
      <c r="E82" s="32"/>
      <c r="F82" s="125">
        <v>0</v>
      </c>
      <c r="G82" s="37"/>
      <c r="H82" s="37"/>
    </row>
    <row r="83" spans="1:8" ht="42.75" customHeight="1">
      <c r="G83" s="5"/>
    </row>
    <row r="84" spans="1:8" ht="32.25" customHeight="1">
      <c r="A84" s="139" t="s">
        <v>54</v>
      </c>
      <c r="B84" s="139"/>
      <c r="C84" s="139"/>
      <c r="D84" s="139"/>
      <c r="E84" s="139"/>
      <c r="F84" s="139"/>
      <c r="G84" s="6"/>
      <c r="H84" s="6"/>
    </row>
    <row r="85" spans="1:8">
      <c r="A85" s="15"/>
      <c r="B85" s="15"/>
      <c r="C85" s="15"/>
      <c r="D85" s="15"/>
      <c r="E85" s="15"/>
      <c r="F85" s="15"/>
      <c r="G85" s="15"/>
      <c r="H85" s="15"/>
    </row>
    <row r="86" spans="1:8" ht="41.25" customHeight="1">
      <c r="A86" s="172" t="s">
        <v>28</v>
      </c>
      <c r="B86" s="173"/>
      <c r="C86" s="176" t="s">
        <v>55</v>
      </c>
      <c r="D86" s="178" t="s">
        <v>56</v>
      </c>
      <c r="E86" s="167" t="s">
        <v>57</v>
      </c>
      <c r="F86" s="169" t="s">
        <v>58</v>
      </c>
      <c r="G86" s="170"/>
      <c r="H86" s="171"/>
    </row>
    <row r="87" spans="1:8" ht="18.75">
      <c r="A87" s="174"/>
      <c r="B87" s="175"/>
      <c r="C87" s="177"/>
      <c r="D87" s="179"/>
      <c r="E87" s="168"/>
      <c r="F87" s="38" t="s">
        <v>59</v>
      </c>
      <c r="G87" s="39" t="s">
        <v>60</v>
      </c>
      <c r="H87" s="39" t="s">
        <v>61</v>
      </c>
    </row>
    <row r="88" spans="1:8" ht="28.5" customHeight="1">
      <c r="A88" s="184" t="s">
        <v>62</v>
      </c>
      <c r="B88" s="185"/>
      <c r="C88" s="40" t="s">
        <v>63</v>
      </c>
      <c r="D88" s="40" t="s">
        <v>63</v>
      </c>
      <c r="E88" s="40" t="s">
        <v>63</v>
      </c>
      <c r="F88" s="41"/>
      <c r="G88" s="42"/>
      <c r="H88" s="42"/>
    </row>
    <row r="89" spans="1:8" ht="21.75" customHeight="1">
      <c r="A89" s="189" t="s">
        <v>64</v>
      </c>
      <c r="B89" s="190"/>
      <c r="C89" s="43" t="s">
        <v>63</v>
      </c>
      <c r="D89" s="43" t="s">
        <v>63</v>
      </c>
      <c r="E89" s="43" t="s">
        <v>63</v>
      </c>
      <c r="F89" s="44">
        <f>F91+F92+F93</f>
        <v>5802250</v>
      </c>
      <c r="G89" s="44">
        <f t="shared" ref="G89:H89" si="0">G91+G92+G93</f>
        <v>5691350</v>
      </c>
      <c r="H89" s="44">
        <f t="shared" si="0"/>
        <v>6092050</v>
      </c>
    </row>
    <row r="90" spans="1:8" ht="15" customHeight="1">
      <c r="A90" s="191" t="s">
        <v>45</v>
      </c>
      <c r="B90" s="192"/>
      <c r="C90" s="45"/>
      <c r="D90" s="45"/>
      <c r="E90" s="46"/>
      <c r="F90" s="47"/>
      <c r="G90" s="47"/>
      <c r="H90" s="47"/>
    </row>
    <row r="91" spans="1:8" ht="48.75" customHeight="1">
      <c r="A91" s="156" t="s">
        <v>65</v>
      </c>
      <c r="B91" s="158"/>
      <c r="C91" s="40" t="s">
        <v>63</v>
      </c>
      <c r="D91" s="40" t="s">
        <v>63</v>
      </c>
      <c r="E91" s="40" t="s">
        <v>63</v>
      </c>
      <c r="F91" s="41">
        <v>5540950</v>
      </c>
      <c r="G91" s="41">
        <v>5431050</v>
      </c>
      <c r="H91" s="41">
        <v>5831750</v>
      </c>
    </row>
    <row r="92" spans="1:8" ht="24" customHeight="1">
      <c r="A92" s="156" t="s">
        <v>66</v>
      </c>
      <c r="B92" s="158"/>
      <c r="C92" s="40" t="s">
        <v>63</v>
      </c>
      <c r="D92" s="40" t="s">
        <v>63</v>
      </c>
      <c r="E92" s="40" t="s">
        <v>63</v>
      </c>
      <c r="F92" s="41">
        <f>F235+F272</f>
        <v>261300</v>
      </c>
      <c r="G92" s="41">
        <v>260300</v>
      </c>
      <c r="H92" s="41">
        <v>260300</v>
      </c>
    </row>
    <row r="93" spans="1:8" ht="25.5" customHeight="1">
      <c r="A93" s="156" t="s">
        <v>67</v>
      </c>
      <c r="B93" s="158"/>
      <c r="C93" s="40" t="s">
        <v>63</v>
      </c>
      <c r="D93" s="40" t="s">
        <v>63</v>
      </c>
      <c r="E93" s="40" t="s">
        <v>63</v>
      </c>
      <c r="F93" s="42">
        <f>F189</f>
        <v>0</v>
      </c>
      <c r="G93" s="42">
        <f t="shared" ref="G93:H93" si="1">G189</f>
        <v>0</v>
      </c>
      <c r="H93" s="42">
        <f t="shared" si="1"/>
        <v>0</v>
      </c>
    </row>
    <row r="94" spans="1:8" ht="21.75" customHeight="1">
      <c r="A94" s="184" t="s">
        <v>68</v>
      </c>
      <c r="B94" s="185"/>
      <c r="C94" s="40" t="s">
        <v>63</v>
      </c>
      <c r="D94" s="40" t="s">
        <v>63</v>
      </c>
      <c r="E94" s="40" t="s">
        <v>63</v>
      </c>
      <c r="F94" s="41"/>
      <c r="G94" s="41"/>
      <c r="H94" s="41"/>
    </row>
    <row r="95" spans="1:8" ht="23.25" customHeight="1">
      <c r="A95" s="189" t="s">
        <v>69</v>
      </c>
      <c r="B95" s="190"/>
      <c r="C95" s="43" t="s">
        <v>63</v>
      </c>
      <c r="D95" s="43" t="s">
        <v>63</v>
      </c>
      <c r="E95" s="43" t="s">
        <v>63</v>
      </c>
      <c r="F95" s="44">
        <f>F97+F235+F272</f>
        <v>5802250</v>
      </c>
      <c r="G95" s="44">
        <f>G97+G235+G272</f>
        <v>5691350</v>
      </c>
      <c r="H95" s="44">
        <f>H97+H235+H272</f>
        <v>6092050</v>
      </c>
    </row>
    <row r="96" spans="1:8" ht="17.25" customHeight="1">
      <c r="A96" s="191" t="s">
        <v>45</v>
      </c>
      <c r="B96" s="192"/>
      <c r="C96" s="45"/>
      <c r="D96" s="45"/>
      <c r="E96" s="46"/>
      <c r="F96" s="47"/>
      <c r="G96" s="47"/>
      <c r="H96" s="47"/>
    </row>
    <row r="97" spans="1:11" ht="23.25" customHeight="1">
      <c r="A97" s="193" t="s">
        <v>215</v>
      </c>
      <c r="B97" s="194"/>
      <c r="C97" s="48"/>
      <c r="D97" s="48"/>
      <c r="E97" s="48"/>
      <c r="F97" s="49">
        <f>F98</f>
        <v>5540950</v>
      </c>
      <c r="G97" s="49">
        <f t="shared" ref="G97:H97" si="2">G98</f>
        <v>5431050</v>
      </c>
      <c r="H97" s="49">
        <f t="shared" si="2"/>
        <v>5831750</v>
      </c>
    </row>
    <row r="98" spans="1:11" ht="51.75" customHeight="1">
      <c r="A98" s="195" t="s">
        <v>212</v>
      </c>
      <c r="B98" s="196"/>
      <c r="C98" s="48"/>
      <c r="D98" s="48"/>
      <c r="E98" s="48"/>
      <c r="F98" s="50">
        <f>F100+F132+F177+F184</f>
        <v>5540950</v>
      </c>
      <c r="G98" s="50">
        <f t="shared" ref="G98:H98" si="3">G100+G132+G177+G184</f>
        <v>5431050</v>
      </c>
      <c r="H98" s="50">
        <f t="shared" si="3"/>
        <v>5831750</v>
      </c>
    </row>
    <row r="99" spans="1:11" s="51" customFormat="1" ht="38.25" customHeight="1">
      <c r="A99" s="193" t="s">
        <v>209</v>
      </c>
      <c r="B99" s="194"/>
      <c r="C99" s="48"/>
      <c r="D99" s="48"/>
      <c r="E99" s="48"/>
      <c r="F99" s="49">
        <f>F100+F132</f>
        <v>5486150</v>
      </c>
      <c r="G99" s="49">
        <f t="shared" ref="G99:H99" si="4">G100+G132</f>
        <v>5376250</v>
      </c>
      <c r="H99" s="49">
        <f t="shared" si="4"/>
        <v>5776950</v>
      </c>
      <c r="I99" s="108"/>
      <c r="J99" s="108"/>
      <c r="K99" s="108"/>
    </row>
    <row r="100" spans="1:11" s="54" customFormat="1" ht="21.75" customHeight="1">
      <c r="A100" s="197" t="s">
        <v>70</v>
      </c>
      <c r="B100" s="198"/>
      <c r="C100" s="52"/>
      <c r="D100" s="52"/>
      <c r="E100" s="52"/>
      <c r="F100" s="53">
        <f>F101+F103+F109+F111</f>
        <v>4753600</v>
      </c>
      <c r="G100" s="53">
        <f t="shared" ref="G100:H100" si="5">G101+G103+G109+G111</f>
        <v>4809600</v>
      </c>
      <c r="H100" s="53">
        <f t="shared" si="5"/>
        <v>5005800</v>
      </c>
      <c r="I100" s="108"/>
      <c r="J100" s="108"/>
      <c r="K100" s="108"/>
    </row>
    <row r="101" spans="1:11" ht="18" customHeight="1">
      <c r="A101" s="180" t="s">
        <v>71</v>
      </c>
      <c r="B101" s="181"/>
      <c r="C101" s="22" t="s">
        <v>205</v>
      </c>
      <c r="D101" s="55"/>
      <c r="E101" s="56"/>
      <c r="F101" s="42">
        <f>SUM(F102)</f>
        <v>3446500</v>
      </c>
      <c r="G101" s="42">
        <f t="shared" ref="G101:H101" si="6">SUM(G102)</f>
        <v>3487200</v>
      </c>
      <c r="H101" s="42">
        <f t="shared" si="6"/>
        <v>3629400</v>
      </c>
    </row>
    <row r="102" spans="1:11" ht="17.25" customHeight="1">
      <c r="A102" s="182" t="s">
        <v>72</v>
      </c>
      <c r="B102" s="183"/>
      <c r="C102" s="57"/>
      <c r="D102" s="58">
        <v>211</v>
      </c>
      <c r="E102" s="59" t="s">
        <v>73</v>
      </c>
      <c r="F102" s="60">
        <v>3446500</v>
      </c>
      <c r="G102" s="60">
        <v>3487200</v>
      </c>
      <c r="H102" s="60">
        <v>3629400</v>
      </c>
    </row>
    <row r="103" spans="1:11" ht="19.5" customHeight="1">
      <c r="A103" s="180" t="s">
        <v>74</v>
      </c>
      <c r="B103" s="181"/>
      <c r="C103" s="61" t="s">
        <v>206</v>
      </c>
      <c r="D103" s="59"/>
      <c r="E103" s="62"/>
      <c r="F103" s="42">
        <f>SUM(F104)</f>
        <v>11200</v>
      </c>
      <c r="G103" s="42">
        <f t="shared" ref="G103:H103" si="7">SUM(G104)</f>
        <v>0</v>
      </c>
      <c r="H103" s="42">
        <f t="shared" si="7"/>
        <v>0</v>
      </c>
    </row>
    <row r="104" spans="1:11" ht="17.25" customHeight="1">
      <c r="A104" s="182" t="s">
        <v>75</v>
      </c>
      <c r="B104" s="183"/>
      <c r="C104" s="57"/>
      <c r="D104" s="58">
        <v>212</v>
      </c>
      <c r="E104" s="59" t="s">
        <v>76</v>
      </c>
      <c r="F104" s="60">
        <f>SUM(F105:F108)</f>
        <v>11200</v>
      </c>
      <c r="G104" s="60">
        <f t="shared" ref="G104:H104" si="8">SUM(G105:G108)</f>
        <v>0</v>
      </c>
      <c r="H104" s="60">
        <f t="shared" si="8"/>
        <v>0</v>
      </c>
    </row>
    <row r="105" spans="1:11" ht="17.25" customHeight="1">
      <c r="A105" s="63" t="s">
        <v>77</v>
      </c>
      <c r="B105" s="64"/>
      <c r="C105" s="65"/>
      <c r="D105" s="65"/>
      <c r="E105" s="66" t="s">
        <v>78</v>
      </c>
      <c r="F105" s="67">
        <f>4200-2200</f>
        <v>2000</v>
      </c>
      <c r="G105" s="67">
        <v>0</v>
      </c>
      <c r="H105" s="67">
        <v>0</v>
      </c>
    </row>
    <row r="106" spans="1:11" ht="17.25" customHeight="1">
      <c r="A106" s="199" t="s">
        <v>79</v>
      </c>
      <c r="B106" s="200"/>
      <c r="C106" s="68"/>
      <c r="D106" s="68"/>
      <c r="E106" s="66" t="s">
        <v>80</v>
      </c>
      <c r="F106" s="67">
        <v>0</v>
      </c>
      <c r="G106" s="67">
        <v>0</v>
      </c>
      <c r="H106" s="67">
        <v>0</v>
      </c>
    </row>
    <row r="107" spans="1:11" ht="17.25" customHeight="1">
      <c r="A107" s="199" t="s">
        <v>81</v>
      </c>
      <c r="B107" s="200"/>
      <c r="C107" s="68"/>
      <c r="D107" s="68"/>
      <c r="E107" s="66" t="s">
        <v>82</v>
      </c>
      <c r="F107" s="67">
        <f>10200-6000</f>
        <v>4200</v>
      </c>
      <c r="G107" s="67">
        <v>0</v>
      </c>
      <c r="H107" s="67">
        <v>0</v>
      </c>
    </row>
    <row r="108" spans="1:11" ht="17.25" customHeight="1">
      <c r="A108" s="69" t="s">
        <v>83</v>
      </c>
      <c r="B108" s="70"/>
      <c r="C108" s="68"/>
      <c r="D108" s="68"/>
      <c r="E108" s="66" t="s">
        <v>84</v>
      </c>
      <c r="F108" s="67">
        <f>33600-17800-10800</f>
        <v>5000</v>
      </c>
      <c r="G108" s="67">
        <v>0</v>
      </c>
      <c r="H108" s="67">
        <v>0</v>
      </c>
    </row>
    <row r="109" spans="1:11" ht="29.25" customHeight="1">
      <c r="A109" s="180" t="s">
        <v>85</v>
      </c>
      <c r="B109" s="181"/>
      <c r="C109" s="61" t="s">
        <v>207</v>
      </c>
      <c r="D109" s="59"/>
      <c r="E109" s="62"/>
      <c r="F109" s="42">
        <f>SUM(F110)</f>
        <v>1040900</v>
      </c>
      <c r="G109" s="42">
        <f t="shared" ref="G109:H109" si="9">SUM(G110)</f>
        <v>1053100</v>
      </c>
      <c r="H109" s="42">
        <f t="shared" si="9"/>
        <v>1096100</v>
      </c>
    </row>
    <row r="110" spans="1:11" ht="19.5" customHeight="1">
      <c r="A110" s="182" t="s">
        <v>86</v>
      </c>
      <c r="B110" s="183"/>
      <c r="C110" s="66"/>
      <c r="D110" s="58">
        <v>213</v>
      </c>
      <c r="E110" s="59" t="s">
        <v>87</v>
      </c>
      <c r="F110" s="60">
        <v>1040900</v>
      </c>
      <c r="G110" s="60">
        <v>1053100</v>
      </c>
      <c r="H110" s="60">
        <v>1096100</v>
      </c>
    </row>
    <row r="111" spans="1:11" ht="31.5" customHeight="1">
      <c r="A111" s="180" t="s">
        <v>88</v>
      </c>
      <c r="B111" s="181"/>
      <c r="C111" s="61" t="s">
        <v>208</v>
      </c>
      <c r="D111" s="59"/>
      <c r="E111" s="71"/>
      <c r="F111" s="42">
        <f>F112+F115+F118+F122+F124+F130</f>
        <v>255000</v>
      </c>
      <c r="G111" s="42">
        <f t="shared" ref="G111:H111" si="10">G112+G115+G118+G122+G124+G130</f>
        <v>269300</v>
      </c>
      <c r="H111" s="42">
        <f t="shared" si="10"/>
        <v>280300</v>
      </c>
    </row>
    <row r="112" spans="1:11" ht="17.25" customHeight="1">
      <c r="A112" s="182" t="s">
        <v>89</v>
      </c>
      <c r="B112" s="183"/>
      <c r="C112" s="59"/>
      <c r="D112" s="58">
        <v>221</v>
      </c>
      <c r="E112" s="59" t="s">
        <v>90</v>
      </c>
      <c r="F112" s="60">
        <f>SUM(F113:F114)</f>
        <v>42000</v>
      </c>
      <c r="G112" s="60">
        <f t="shared" ref="G112:H112" si="11">SUM(G113:G114)</f>
        <v>42000</v>
      </c>
      <c r="H112" s="60">
        <f t="shared" si="11"/>
        <v>42000</v>
      </c>
    </row>
    <row r="113" spans="1:8" ht="17.25" customHeight="1">
      <c r="A113" s="63" t="s">
        <v>91</v>
      </c>
      <c r="B113" s="72"/>
      <c r="C113" s="68"/>
      <c r="D113" s="68"/>
      <c r="E113" s="66" t="s">
        <v>92</v>
      </c>
      <c r="F113" s="67">
        <v>36000</v>
      </c>
      <c r="G113" s="67">
        <v>36000</v>
      </c>
      <c r="H113" s="67">
        <v>36000</v>
      </c>
    </row>
    <row r="114" spans="1:8" ht="17.25" customHeight="1">
      <c r="A114" s="63" t="s">
        <v>93</v>
      </c>
      <c r="B114" s="72"/>
      <c r="C114" s="68"/>
      <c r="D114" s="68"/>
      <c r="E114" s="66" t="s">
        <v>94</v>
      </c>
      <c r="F114" s="67">
        <v>6000</v>
      </c>
      <c r="G114" s="67">
        <v>6000</v>
      </c>
      <c r="H114" s="67">
        <v>6000</v>
      </c>
    </row>
    <row r="115" spans="1:8" ht="17.25" customHeight="1">
      <c r="A115" s="182" t="s">
        <v>95</v>
      </c>
      <c r="B115" s="183"/>
      <c r="C115" s="57"/>
      <c r="D115" s="58">
        <v>225</v>
      </c>
      <c r="E115" s="59" t="s">
        <v>96</v>
      </c>
      <c r="F115" s="60">
        <f>SUM(F116:F117)</f>
        <v>0</v>
      </c>
      <c r="G115" s="60">
        <f t="shared" ref="G115:H115" si="12">SUM(G116:G117)</f>
        <v>0</v>
      </c>
      <c r="H115" s="60">
        <f t="shared" si="12"/>
        <v>0</v>
      </c>
    </row>
    <row r="116" spans="1:8" ht="17.25" customHeight="1">
      <c r="A116" s="199" t="s">
        <v>97</v>
      </c>
      <c r="B116" s="200"/>
      <c r="C116" s="57"/>
      <c r="D116" s="57"/>
      <c r="E116" s="66" t="s">
        <v>98</v>
      </c>
      <c r="F116" s="67">
        <v>0</v>
      </c>
      <c r="G116" s="67">
        <v>0</v>
      </c>
      <c r="H116" s="67">
        <v>0</v>
      </c>
    </row>
    <row r="117" spans="1:8" ht="17.25" customHeight="1">
      <c r="A117" s="199" t="s">
        <v>99</v>
      </c>
      <c r="B117" s="200"/>
      <c r="C117" s="57"/>
      <c r="D117" s="57"/>
      <c r="E117" s="66" t="s">
        <v>100</v>
      </c>
      <c r="F117" s="67">
        <v>0</v>
      </c>
      <c r="G117" s="67">
        <v>0</v>
      </c>
      <c r="H117" s="67">
        <v>0</v>
      </c>
    </row>
    <row r="118" spans="1:8" ht="17.25" customHeight="1">
      <c r="A118" s="182" t="s">
        <v>101</v>
      </c>
      <c r="B118" s="183"/>
      <c r="C118" s="59"/>
      <c r="D118" s="58">
        <v>226</v>
      </c>
      <c r="E118" s="59" t="s">
        <v>102</v>
      </c>
      <c r="F118" s="60">
        <f>SUM(F119:F121)</f>
        <v>100800</v>
      </c>
      <c r="G118" s="60">
        <f t="shared" ref="G118:H118" si="13">SUM(G119:G121)</f>
        <v>103500</v>
      </c>
      <c r="H118" s="60">
        <f t="shared" si="13"/>
        <v>111500</v>
      </c>
    </row>
    <row r="119" spans="1:8" ht="17.25" customHeight="1">
      <c r="A119" s="199" t="s">
        <v>103</v>
      </c>
      <c r="B119" s="200"/>
      <c r="C119" s="57"/>
      <c r="D119" s="57"/>
      <c r="E119" s="66" t="s">
        <v>104</v>
      </c>
      <c r="F119" s="67">
        <v>0</v>
      </c>
      <c r="G119" s="67">
        <v>0</v>
      </c>
      <c r="H119" s="67">
        <v>0</v>
      </c>
    </row>
    <row r="120" spans="1:8" ht="30" customHeight="1">
      <c r="A120" s="199" t="s">
        <v>105</v>
      </c>
      <c r="B120" s="200"/>
      <c r="C120" s="57"/>
      <c r="D120" s="57"/>
      <c r="E120" s="66" t="s">
        <v>106</v>
      </c>
      <c r="F120" s="67">
        <f>39000+10800</f>
        <v>49800</v>
      </c>
      <c r="G120" s="67">
        <v>60500</v>
      </c>
      <c r="H120" s="67">
        <v>56500</v>
      </c>
    </row>
    <row r="121" spans="1:8" ht="17.25" customHeight="1">
      <c r="A121" s="199" t="s">
        <v>107</v>
      </c>
      <c r="B121" s="200"/>
      <c r="C121" s="57"/>
      <c r="D121" s="57"/>
      <c r="E121" s="66" t="s">
        <v>108</v>
      </c>
      <c r="F121" s="67">
        <v>51000</v>
      </c>
      <c r="G121" s="67">
        <v>43000</v>
      </c>
      <c r="H121" s="67">
        <v>55000</v>
      </c>
    </row>
    <row r="122" spans="1:8" ht="17.25" customHeight="1">
      <c r="A122" s="182" t="s">
        <v>109</v>
      </c>
      <c r="B122" s="183"/>
      <c r="C122" s="59"/>
      <c r="D122" s="58">
        <v>290</v>
      </c>
      <c r="E122" s="59" t="s">
        <v>110</v>
      </c>
      <c r="F122" s="60">
        <f>SUM(F123)</f>
        <v>0</v>
      </c>
      <c r="G122" s="60">
        <f t="shared" ref="G122:H122" si="14">SUM(G123)</f>
        <v>0</v>
      </c>
      <c r="H122" s="60">
        <f t="shared" si="14"/>
        <v>0</v>
      </c>
    </row>
    <row r="123" spans="1:8" ht="17.25" customHeight="1">
      <c r="A123" s="63" t="s">
        <v>111</v>
      </c>
      <c r="B123" s="64"/>
      <c r="C123" s="57"/>
      <c r="D123" s="57"/>
      <c r="E123" s="66" t="s">
        <v>112</v>
      </c>
      <c r="F123" s="67">
        <v>0</v>
      </c>
      <c r="G123" s="67">
        <v>0</v>
      </c>
      <c r="H123" s="67">
        <v>0</v>
      </c>
    </row>
    <row r="124" spans="1:8" ht="17.25" customHeight="1">
      <c r="A124" s="182" t="s">
        <v>113</v>
      </c>
      <c r="B124" s="183"/>
      <c r="C124" s="59"/>
      <c r="D124" s="58">
        <v>310</v>
      </c>
      <c r="E124" s="59" t="s">
        <v>114</v>
      </c>
      <c r="F124" s="60">
        <f>SUM(F125:F129)</f>
        <v>75000</v>
      </c>
      <c r="G124" s="60">
        <f t="shared" ref="G124:H124" si="15">SUM(G125:G129)</f>
        <v>85000</v>
      </c>
      <c r="H124" s="60">
        <f t="shared" si="15"/>
        <v>90000</v>
      </c>
    </row>
    <row r="125" spans="1:8" ht="17.25" customHeight="1">
      <c r="A125" s="199" t="s">
        <v>115</v>
      </c>
      <c r="B125" s="200"/>
      <c r="C125" s="59"/>
      <c r="D125" s="58"/>
      <c r="E125" s="66" t="s">
        <v>116</v>
      </c>
      <c r="F125" s="60">
        <v>0</v>
      </c>
      <c r="G125" s="60">
        <v>0</v>
      </c>
      <c r="H125" s="60">
        <v>0</v>
      </c>
    </row>
    <row r="126" spans="1:8" ht="17.25" customHeight="1">
      <c r="A126" s="199" t="s">
        <v>117</v>
      </c>
      <c r="B126" s="200"/>
      <c r="C126" s="59"/>
      <c r="D126" s="58"/>
      <c r="E126" s="66" t="s">
        <v>118</v>
      </c>
      <c r="F126" s="67">
        <v>0</v>
      </c>
      <c r="G126" s="67">
        <v>0</v>
      </c>
      <c r="H126" s="67">
        <v>0</v>
      </c>
    </row>
    <row r="127" spans="1:8" ht="17.25" customHeight="1">
      <c r="A127" s="199" t="s">
        <v>119</v>
      </c>
      <c r="B127" s="200"/>
      <c r="C127" s="59"/>
      <c r="D127" s="58"/>
      <c r="E127" s="66" t="s">
        <v>120</v>
      </c>
      <c r="F127" s="67">
        <v>0</v>
      </c>
      <c r="G127" s="67">
        <v>0</v>
      </c>
      <c r="H127" s="67">
        <v>0</v>
      </c>
    </row>
    <row r="128" spans="1:8" ht="17.25" customHeight="1">
      <c r="A128" s="199" t="s">
        <v>121</v>
      </c>
      <c r="B128" s="200"/>
      <c r="C128" s="59"/>
      <c r="D128" s="58"/>
      <c r="E128" s="66" t="s">
        <v>122</v>
      </c>
      <c r="F128" s="67">
        <v>0</v>
      </c>
      <c r="G128" s="67">
        <v>0</v>
      </c>
      <c r="H128" s="67">
        <v>0</v>
      </c>
    </row>
    <row r="129" spans="1:8" ht="17.25" customHeight="1">
      <c r="A129" s="199" t="s">
        <v>123</v>
      </c>
      <c r="B129" s="200"/>
      <c r="C129" s="57"/>
      <c r="D129" s="57"/>
      <c r="E129" s="66" t="s">
        <v>124</v>
      </c>
      <c r="F129" s="67">
        <v>75000</v>
      </c>
      <c r="G129" s="67">
        <v>85000</v>
      </c>
      <c r="H129" s="67">
        <v>90000</v>
      </c>
    </row>
    <row r="130" spans="1:8" ht="17.25" customHeight="1">
      <c r="A130" s="182" t="s">
        <v>125</v>
      </c>
      <c r="B130" s="183"/>
      <c r="C130" s="59"/>
      <c r="D130" s="58">
        <v>340</v>
      </c>
      <c r="E130" s="59" t="s">
        <v>126</v>
      </c>
      <c r="F130" s="60">
        <f>SUM(F131)</f>
        <v>37200</v>
      </c>
      <c r="G130" s="60">
        <f t="shared" ref="G130:H130" si="16">SUM(G131)</f>
        <v>38800</v>
      </c>
      <c r="H130" s="60">
        <f t="shared" si="16"/>
        <v>36800</v>
      </c>
    </row>
    <row r="131" spans="1:8" ht="20.25" customHeight="1">
      <c r="A131" s="199" t="s">
        <v>127</v>
      </c>
      <c r="B131" s="200"/>
      <c r="C131" s="59"/>
      <c r="D131" s="59"/>
      <c r="E131" s="66" t="s">
        <v>128</v>
      </c>
      <c r="F131" s="67">
        <f>11200+2200+6000+17800</f>
        <v>37200</v>
      </c>
      <c r="G131" s="67">
        <v>38800</v>
      </c>
      <c r="H131" s="67">
        <v>36800</v>
      </c>
    </row>
    <row r="132" spans="1:8" ht="27" customHeight="1">
      <c r="A132" s="197" t="s">
        <v>129</v>
      </c>
      <c r="B132" s="198"/>
      <c r="C132" s="73"/>
      <c r="D132" s="73"/>
      <c r="E132" s="74"/>
      <c r="F132" s="53">
        <f>F133+F135+F141+F143+F167+F171+F174</f>
        <v>732550</v>
      </c>
      <c r="G132" s="53">
        <f t="shared" ref="G132:H132" si="17">G133+G135+G141+G143+G167+G171+G174</f>
        <v>566650</v>
      </c>
      <c r="H132" s="53">
        <f t="shared" si="17"/>
        <v>771150</v>
      </c>
    </row>
    <row r="133" spans="1:8" ht="18" customHeight="1">
      <c r="A133" s="180" t="s">
        <v>71</v>
      </c>
      <c r="B133" s="181"/>
      <c r="C133" s="61" t="s">
        <v>130</v>
      </c>
      <c r="D133" s="59"/>
      <c r="E133" s="75"/>
      <c r="F133" s="42">
        <f>F134</f>
        <v>0</v>
      </c>
      <c r="G133" s="42">
        <f t="shared" ref="G133:H133" si="18">G134</f>
        <v>0</v>
      </c>
      <c r="H133" s="42">
        <f t="shared" si="18"/>
        <v>0</v>
      </c>
    </row>
    <row r="134" spans="1:8" ht="18" customHeight="1">
      <c r="A134" s="182" t="s">
        <v>72</v>
      </c>
      <c r="B134" s="183"/>
      <c r="C134" s="57"/>
      <c r="D134" s="58">
        <v>211</v>
      </c>
      <c r="E134" s="59" t="s">
        <v>73</v>
      </c>
      <c r="F134" s="60">
        <v>0</v>
      </c>
      <c r="G134" s="60">
        <v>0</v>
      </c>
      <c r="H134" s="60">
        <v>0</v>
      </c>
    </row>
    <row r="135" spans="1:8" ht="18" customHeight="1">
      <c r="A135" s="180" t="s">
        <v>74</v>
      </c>
      <c r="B135" s="181"/>
      <c r="C135" s="61" t="s">
        <v>131</v>
      </c>
      <c r="D135" s="59"/>
      <c r="E135" s="76"/>
      <c r="F135" s="42">
        <f>SUM(F136)</f>
        <v>0</v>
      </c>
      <c r="G135" s="42">
        <f t="shared" ref="G135:H135" si="19">SUM(G136)</f>
        <v>0</v>
      </c>
      <c r="H135" s="42">
        <f t="shared" si="19"/>
        <v>0</v>
      </c>
    </row>
    <row r="136" spans="1:8" ht="17.25" customHeight="1">
      <c r="A136" s="182" t="s">
        <v>75</v>
      </c>
      <c r="B136" s="183"/>
      <c r="C136" s="59"/>
      <c r="D136" s="58">
        <v>212</v>
      </c>
      <c r="E136" s="59" t="s">
        <v>76</v>
      </c>
      <c r="F136" s="60">
        <f>SUM(F137:F140)</f>
        <v>0</v>
      </c>
      <c r="G136" s="60">
        <f t="shared" ref="G136:H136" si="20">SUM(G137:G140)</f>
        <v>0</v>
      </c>
      <c r="H136" s="60">
        <f t="shared" si="20"/>
        <v>0</v>
      </c>
    </row>
    <row r="137" spans="1:8" ht="17.25" customHeight="1">
      <c r="A137" s="63" t="s">
        <v>77</v>
      </c>
      <c r="B137" s="64"/>
      <c r="C137" s="57"/>
      <c r="D137" s="57"/>
      <c r="E137" s="66" t="s">
        <v>78</v>
      </c>
      <c r="F137" s="67">
        <v>0</v>
      </c>
      <c r="G137" s="67">
        <v>0</v>
      </c>
      <c r="H137" s="67">
        <v>0</v>
      </c>
    </row>
    <row r="138" spans="1:8" ht="17.25" customHeight="1">
      <c r="A138" s="199" t="s">
        <v>79</v>
      </c>
      <c r="B138" s="200"/>
      <c r="C138" s="57"/>
      <c r="D138" s="57"/>
      <c r="E138" s="66" t="s">
        <v>80</v>
      </c>
      <c r="F138" s="67">
        <v>0</v>
      </c>
      <c r="G138" s="67">
        <v>0</v>
      </c>
      <c r="H138" s="67">
        <v>0</v>
      </c>
    </row>
    <row r="139" spans="1:8" ht="17.25" customHeight="1">
      <c r="A139" s="199" t="s">
        <v>81</v>
      </c>
      <c r="B139" s="200"/>
      <c r="C139" s="57"/>
      <c r="D139" s="57"/>
      <c r="E139" s="66" t="s">
        <v>82</v>
      </c>
      <c r="F139" s="67">
        <v>0</v>
      </c>
      <c r="G139" s="67">
        <v>0</v>
      </c>
      <c r="H139" s="67">
        <v>0</v>
      </c>
    </row>
    <row r="140" spans="1:8" ht="17.25" customHeight="1">
      <c r="A140" s="69" t="s">
        <v>83</v>
      </c>
      <c r="B140" s="70"/>
      <c r="C140" s="57"/>
      <c r="D140" s="57"/>
      <c r="E140" s="66" t="s">
        <v>84</v>
      </c>
      <c r="F140" s="67">
        <v>0</v>
      </c>
      <c r="G140" s="67">
        <v>0</v>
      </c>
      <c r="H140" s="67">
        <v>0</v>
      </c>
    </row>
    <row r="141" spans="1:8" ht="32.25" customHeight="1">
      <c r="A141" s="180" t="s">
        <v>85</v>
      </c>
      <c r="B141" s="181"/>
      <c r="C141" s="61" t="s">
        <v>132</v>
      </c>
      <c r="D141" s="59"/>
      <c r="E141" s="62"/>
      <c r="F141" s="42">
        <f>F142</f>
        <v>0</v>
      </c>
      <c r="G141" s="42">
        <f t="shared" ref="G141:H141" si="21">G142</f>
        <v>0</v>
      </c>
      <c r="H141" s="42">
        <f t="shared" si="21"/>
        <v>0</v>
      </c>
    </row>
    <row r="142" spans="1:8" ht="18.75" customHeight="1">
      <c r="A142" s="182" t="s">
        <v>86</v>
      </c>
      <c r="B142" s="183"/>
      <c r="C142" s="59"/>
      <c r="D142" s="58">
        <v>213</v>
      </c>
      <c r="E142" s="59" t="s">
        <v>87</v>
      </c>
      <c r="F142" s="60">
        <v>0</v>
      </c>
      <c r="G142" s="60">
        <v>0</v>
      </c>
      <c r="H142" s="60">
        <v>0</v>
      </c>
    </row>
    <row r="143" spans="1:8" ht="30.75" customHeight="1">
      <c r="A143" s="180" t="s">
        <v>88</v>
      </c>
      <c r="B143" s="181"/>
      <c r="C143" s="61" t="s">
        <v>133</v>
      </c>
      <c r="D143" s="59"/>
      <c r="E143" s="62"/>
      <c r="F143" s="42">
        <f>F144+F150+F157+F162+F160</f>
        <v>699550</v>
      </c>
      <c r="G143" s="42">
        <f t="shared" ref="G143:H143" si="22">G144+G150+G157+G162+G160</f>
        <v>533650</v>
      </c>
      <c r="H143" s="42">
        <f t="shared" si="22"/>
        <v>738150</v>
      </c>
    </row>
    <row r="144" spans="1:8" ht="17.25" customHeight="1">
      <c r="A144" s="182" t="s">
        <v>134</v>
      </c>
      <c r="B144" s="183"/>
      <c r="C144" s="59"/>
      <c r="D144" s="58">
        <v>223</v>
      </c>
      <c r="E144" s="59" t="s">
        <v>135</v>
      </c>
      <c r="F144" s="60">
        <f>SUM(F145:F149)</f>
        <v>546300</v>
      </c>
      <c r="G144" s="60">
        <f t="shared" ref="G144:H144" si="23">SUM(G145:G149)</f>
        <v>406400</v>
      </c>
      <c r="H144" s="60">
        <f t="shared" si="23"/>
        <v>584900</v>
      </c>
    </row>
    <row r="145" spans="1:8" ht="17.25" customHeight="1">
      <c r="A145" s="199" t="s">
        <v>136</v>
      </c>
      <c r="B145" s="200"/>
      <c r="C145" s="57"/>
      <c r="D145" s="57"/>
      <c r="E145" s="66" t="s">
        <v>137</v>
      </c>
      <c r="F145" s="67">
        <v>476800</v>
      </c>
      <c r="G145" s="67">
        <v>339200</v>
      </c>
      <c r="H145" s="67">
        <v>515200</v>
      </c>
    </row>
    <row r="146" spans="1:8" ht="17.25" customHeight="1">
      <c r="A146" s="199" t="s">
        <v>138</v>
      </c>
      <c r="B146" s="200"/>
      <c r="C146" s="57"/>
      <c r="D146" s="57"/>
      <c r="E146" s="66" t="s">
        <v>139</v>
      </c>
      <c r="F146" s="67">
        <v>0</v>
      </c>
      <c r="G146" s="67">
        <v>0</v>
      </c>
      <c r="H146" s="67">
        <v>0</v>
      </c>
    </row>
    <row r="147" spans="1:8" ht="17.25" customHeight="1">
      <c r="A147" s="199" t="s">
        <v>140</v>
      </c>
      <c r="B147" s="200"/>
      <c r="C147" s="57"/>
      <c r="D147" s="57"/>
      <c r="E147" s="66" t="s">
        <v>141</v>
      </c>
      <c r="F147" s="67">
        <v>35900</v>
      </c>
      <c r="G147" s="67">
        <v>33300</v>
      </c>
      <c r="H147" s="67">
        <v>35000</v>
      </c>
    </row>
    <row r="148" spans="1:8" ht="17.25" customHeight="1">
      <c r="A148" s="199" t="s">
        <v>142</v>
      </c>
      <c r="B148" s="200"/>
      <c r="C148" s="57"/>
      <c r="D148" s="57"/>
      <c r="E148" s="66" t="s">
        <v>143</v>
      </c>
      <c r="F148" s="67">
        <v>18600</v>
      </c>
      <c r="G148" s="67">
        <v>18900</v>
      </c>
      <c r="H148" s="67">
        <v>19700</v>
      </c>
    </row>
    <row r="149" spans="1:8" ht="17.25" customHeight="1">
      <c r="A149" s="63" t="s">
        <v>144</v>
      </c>
      <c r="B149" s="64"/>
      <c r="C149" s="57"/>
      <c r="D149" s="77"/>
      <c r="E149" s="66" t="s">
        <v>145</v>
      </c>
      <c r="F149" s="67">
        <v>15000</v>
      </c>
      <c r="G149" s="67">
        <v>15000</v>
      </c>
      <c r="H149" s="67">
        <v>15000</v>
      </c>
    </row>
    <row r="150" spans="1:8" ht="17.25" customHeight="1">
      <c r="A150" s="182" t="s">
        <v>95</v>
      </c>
      <c r="B150" s="183"/>
      <c r="C150" s="59"/>
      <c r="D150" s="58">
        <v>225</v>
      </c>
      <c r="E150" s="59" t="s">
        <v>96</v>
      </c>
      <c r="F150" s="60">
        <f>SUM(F151:F156)</f>
        <v>96700</v>
      </c>
      <c r="G150" s="60">
        <f>SUM(G151:G156)</f>
        <v>96700</v>
      </c>
      <c r="H150" s="60">
        <f>SUM(H151:H156)</f>
        <v>96700</v>
      </c>
    </row>
    <row r="151" spans="1:8" ht="17.25" customHeight="1">
      <c r="A151" s="199" t="s">
        <v>146</v>
      </c>
      <c r="B151" s="200"/>
      <c r="C151" s="57"/>
      <c r="D151" s="57"/>
      <c r="E151" s="66" t="s">
        <v>147</v>
      </c>
      <c r="F151" s="67">
        <v>0</v>
      </c>
      <c r="G151" s="67">
        <v>0</v>
      </c>
      <c r="H151" s="67">
        <v>0</v>
      </c>
    </row>
    <row r="152" spans="1:8" ht="17.25" customHeight="1">
      <c r="A152" s="199" t="s">
        <v>148</v>
      </c>
      <c r="B152" s="200"/>
      <c r="C152" s="57"/>
      <c r="D152" s="57"/>
      <c r="E152" s="66" t="s">
        <v>98</v>
      </c>
      <c r="F152" s="67">
        <f>6000+14000</f>
        <v>20000</v>
      </c>
      <c r="G152" s="67">
        <f>6000+14000</f>
        <v>20000</v>
      </c>
      <c r="H152" s="67">
        <f>6000+14000</f>
        <v>20000</v>
      </c>
    </row>
    <row r="153" spans="1:8" ht="17.25" customHeight="1">
      <c r="A153" s="199" t="s">
        <v>149</v>
      </c>
      <c r="B153" s="200"/>
      <c r="C153" s="57"/>
      <c r="D153" s="57"/>
      <c r="E153" s="66" t="s">
        <v>150</v>
      </c>
      <c r="F153" s="67">
        <v>0</v>
      </c>
      <c r="G153" s="67">
        <v>0</v>
      </c>
      <c r="H153" s="67">
        <v>0</v>
      </c>
    </row>
    <row r="154" spans="1:8" ht="17.25" customHeight="1">
      <c r="A154" s="199" t="s">
        <v>99</v>
      </c>
      <c r="B154" s="200"/>
      <c r="C154" s="57"/>
      <c r="D154" s="57"/>
      <c r="E154" s="66" t="s">
        <v>100</v>
      </c>
      <c r="F154" s="67">
        <f>8100+2700</f>
        <v>10800</v>
      </c>
      <c r="G154" s="67">
        <f>8100+2700</f>
        <v>10800</v>
      </c>
      <c r="H154" s="67">
        <f>8100+2700</f>
        <v>10800</v>
      </c>
    </row>
    <row r="155" spans="1:8" ht="17.25" customHeight="1">
      <c r="A155" s="129" t="s">
        <v>171</v>
      </c>
      <c r="B155" s="130"/>
      <c r="C155" s="57"/>
      <c r="D155" s="57"/>
      <c r="E155" s="66" t="s">
        <v>172</v>
      </c>
      <c r="F155" s="67">
        <f>22700+43200</f>
        <v>65900</v>
      </c>
      <c r="G155" s="67">
        <f t="shared" ref="G155:H155" si="24">22700+43200</f>
        <v>65900</v>
      </c>
      <c r="H155" s="67">
        <f t="shared" si="24"/>
        <v>65900</v>
      </c>
    </row>
    <row r="156" spans="1:8" ht="17.25" customHeight="1">
      <c r="A156" s="199" t="s">
        <v>151</v>
      </c>
      <c r="B156" s="200"/>
      <c r="C156" s="57"/>
      <c r="D156" s="57"/>
      <c r="E156" s="66" t="s">
        <v>152</v>
      </c>
      <c r="F156" s="67">
        <v>0</v>
      </c>
      <c r="G156" s="67">
        <v>0</v>
      </c>
      <c r="H156" s="67">
        <v>0</v>
      </c>
    </row>
    <row r="157" spans="1:8" ht="17.25" customHeight="1">
      <c r="A157" s="182" t="s">
        <v>101</v>
      </c>
      <c r="B157" s="183"/>
      <c r="C157" s="59"/>
      <c r="D157" s="58">
        <v>226</v>
      </c>
      <c r="E157" s="59" t="s">
        <v>102</v>
      </c>
      <c r="F157" s="60">
        <f>SUM(F158:F159)</f>
        <v>56550</v>
      </c>
      <c r="G157" s="60">
        <f t="shared" ref="G157:H157" si="25">SUM(G158:G159)</f>
        <v>30550</v>
      </c>
      <c r="H157" s="60">
        <f t="shared" si="25"/>
        <v>56550</v>
      </c>
    </row>
    <row r="158" spans="1:8" ht="17.25" customHeight="1">
      <c r="A158" s="199" t="s">
        <v>153</v>
      </c>
      <c r="B158" s="200"/>
      <c r="C158" s="57"/>
      <c r="D158" s="57"/>
      <c r="E158" s="66" t="s">
        <v>154</v>
      </c>
      <c r="F158" s="67">
        <v>0</v>
      </c>
      <c r="G158" s="67">
        <v>0</v>
      </c>
      <c r="H158" s="67">
        <v>0</v>
      </c>
    </row>
    <row r="159" spans="1:8" ht="17.25" customHeight="1">
      <c r="A159" s="199" t="s">
        <v>107</v>
      </c>
      <c r="B159" s="200"/>
      <c r="C159" s="57"/>
      <c r="D159" s="57"/>
      <c r="E159" s="66" t="s">
        <v>108</v>
      </c>
      <c r="F159" s="67">
        <v>56550</v>
      </c>
      <c r="G159" s="67">
        <v>30550</v>
      </c>
      <c r="H159" s="67">
        <v>56550</v>
      </c>
    </row>
    <row r="160" spans="1:8" ht="17.25" customHeight="1">
      <c r="A160" s="182" t="s">
        <v>113</v>
      </c>
      <c r="B160" s="183"/>
      <c r="C160" s="59"/>
      <c r="D160" s="58">
        <v>310</v>
      </c>
      <c r="E160" s="59" t="s">
        <v>114</v>
      </c>
      <c r="F160" s="60">
        <f>SUM(F161)</f>
        <v>0</v>
      </c>
      <c r="G160" s="60">
        <f t="shared" ref="G160:H160" si="26">SUM(G161)</f>
        <v>0</v>
      </c>
      <c r="H160" s="60">
        <f t="shared" si="26"/>
        <v>0</v>
      </c>
    </row>
    <row r="161" spans="1:11" s="4" customFormat="1" ht="21" customHeight="1">
      <c r="A161" s="199" t="s">
        <v>123</v>
      </c>
      <c r="B161" s="200"/>
      <c r="C161" s="59"/>
      <c r="D161" s="59"/>
      <c r="E161" s="66" t="s">
        <v>124</v>
      </c>
      <c r="F161" s="67">
        <v>0</v>
      </c>
      <c r="G161" s="67">
        <v>0</v>
      </c>
      <c r="H161" s="67">
        <v>0</v>
      </c>
      <c r="I161" s="109"/>
      <c r="J161" s="109"/>
      <c r="K161" s="109"/>
    </row>
    <row r="162" spans="1:11" ht="17.25" customHeight="1">
      <c r="A162" s="182" t="s">
        <v>125</v>
      </c>
      <c r="B162" s="183"/>
      <c r="C162" s="59"/>
      <c r="D162" s="58">
        <v>340</v>
      </c>
      <c r="E162" s="59" t="s">
        <v>126</v>
      </c>
      <c r="F162" s="60">
        <f>SUM(F163:F166)</f>
        <v>0</v>
      </c>
      <c r="G162" s="60">
        <f t="shared" ref="G162:H162" si="27">SUM(G163:G166)</f>
        <v>0</v>
      </c>
      <c r="H162" s="60">
        <f t="shared" si="27"/>
        <v>0</v>
      </c>
    </row>
    <row r="163" spans="1:11" ht="17.25" customHeight="1">
      <c r="A163" s="199" t="s">
        <v>155</v>
      </c>
      <c r="B163" s="200"/>
      <c r="C163" s="59"/>
      <c r="D163" s="58"/>
      <c r="E163" s="66" t="s">
        <v>156</v>
      </c>
      <c r="F163" s="67">
        <v>0</v>
      </c>
      <c r="G163" s="67">
        <v>0</v>
      </c>
      <c r="H163" s="67">
        <v>0</v>
      </c>
    </row>
    <row r="164" spans="1:11" ht="17.25" customHeight="1">
      <c r="A164" s="199" t="s">
        <v>157</v>
      </c>
      <c r="B164" s="200"/>
      <c r="C164" s="59"/>
      <c r="D164" s="58"/>
      <c r="E164" s="66" t="s">
        <v>158</v>
      </c>
      <c r="F164" s="67">
        <v>0</v>
      </c>
      <c r="G164" s="67">
        <v>0</v>
      </c>
      <c r="H164" s="67">
        <v>0</v>
      </c>
    </row>
    <row r="165" spans="1:11" ht="17.25" customHeight="1">
      <c r="A165" s="199" t="s">
        <v>159</v>
      </c>
      <c r="B165" s="200"/>
      <c r="C165" s="59"/>
      <c r="D165" s="58"/>
      <c r="E165" s="66" t="s">
        <v>160</v>
      </c>
      <c r="F165" s="67">
        <v>0</v>
      </c>
      <c r="G165" s="67">
        <v>0</v>
      </c>
      <c r="H165" s="67">
        <v>0</v>
      </c>
    </row>
    <row r="166" spans="1:11" ht="17.25" customHeight="1">
      <c r="A166" s="201" t="s">
        <v>127</v>
      </c>
      <c r="B166" s="202"/>
      <c r="C166" s="57"/>
      <c r="D166" s="57"/>
      <c r="E166" s="66" t="s">
        <v>128</v>
      </c>
      <c r="F166" s="67">
        <v>0</v>
      </c>
      <c r="G166" s="67">
        <v>0</v>
      </c>
      <c r="H166" s="67">
        <v>0</v>
      </c>
    </row>
    <row r="167" spans="1:11" ht="19.5" customHeight="1">
      <c r="A167" s="180" t="s">
        <v>161</v>
      </c>
      <c r="B167" s="181"/>
      <c r="C167" s="61" t="s">
        <v>162</v>
      </c>
      <c r="D167" s="59"/>
      <c r="E167" s="62"/>
      <c r="F167" s="42">
        <f>F168</f>
        <v>32900</v>
      </c>
      <c r="G167" s="42">
        <f t="shared" ref="G167:H167" si="28">G168</f>
        <v>33000</v>
      </c>
      <c r="H167" s="42">
        <f t="shared" si="28"/>
        <v>33000</v>
      </c>
    </row>
    <row r="168" spans="1:11" ht="17.25" customHeight="1">
      <c r="A168" s="182" t="s">
        <v>109</v>
      </c>
      <c r="B168" s="183"/>
      <c r="C168" s="59"/>
      <c r="D168" s="58">
        <v>290</v>
      </c>
      <c r="E168" s="59" t="s">
        <v>110</v>
      </c>
      <c r="F168" s="60">
        <f>SUM(F169:F170)</f>
        <v>32900</v>
      </c>
      <c r="G168" s="60">
        <f t="shared" ref="G168:H168" si="29">SUM(G169:G170)</f>
        <v>33000</v>
      </c>
      <c r="H168" s="60">
        <f t="shared" si="29"/>
        <v>33000</v>
      </c>
    </row>
    <row r="169" spans="1:11" ht="31.5" customHeight="1">
      <c r="A169" s="201" t="s">
        <v>163</v>
      </c>
      <c r="B169" s="202"/>
      <c r="C169" s="57"/>
      <c r="D169" s="57"/>
      <c r="E169" s="57" t="s">
        <v>164</v>
      </c>
      <c r="F169" s="67">
        <f>33000-100</f>
        <v>32900</v>
      </c>
      <c r="G169" s="67">
        <v>33000</v>
      </c>
      <c r="H169" s="67">
        <v>33000</v>
      </c>
    </row>
    <row r="170" spans="1:11" ht="17.25" customHeight="1">
      <c r="A170" s="201" t="s">
        <v>111</v>
      </c>
      <c r="B170" s="202"/>
      <c r="C170" s="57"/>
      <c r="D170" s="57"/>
      <c r="E170" s="57" t="s">
        <v>112</v>
      </c>
      <c r="F170" s="67">
        <v>0</v>
      </c>
      <c r="G170" s="67">
        <v>0</v>
      </c>
      <c r="H170" s="67">
        <v>0</v>
      </c>
    </row>
    <row r="171" spans="1:11" s="4" customFormat="1" ht="21.75" customHeight="1">
      <c r="A171" s="203" t="s">
        <v>165</v>
      </c>
      <c r="B171" s="204"/>
      <c r="C171" s="61" t="s">
        <v>166</v>
      </c>
      <c r="D171" s="59"/>
      <c r="E171" s="62"/>
      <c r="F171" s="42">
        <f>SUM(F172)</f>
        <v>0</v>
      </c>
      <c r="G171" s="42">
        <f t="shared" ref="G171:H171" si="30">SUM(G172)</f>
        <v>0</v>
      </c>
      <c r="H171" s="42">
        <f t="shared" si="30"/>
        <v>0</v>
      </c>
      <c r="I171" s="109"/>
      <c r="J171" s="109"/>
      <c r="K171" s="109"/>
    </row>
    <row r="172" spans="1:11" s="4" customFormat="1" ht="17.25" customHeight="1">
      <c r="A172" s="182" t="s">
        <v>109</v>
      </c>
      <c r="B172" s="183"/>
      <c r="C172" s="59"/>
      <c r="D172" s="58">
        <v>290</v>
      </c>
      <c r="E172" s="59" t="s">
        <v>110</v>
      </c>
      <c r="F172" s="60">
        <f>SUM(F173:F173)</f>
        <v>0</v>
      </c>
      <c r="G172" s="60">
        <f t="shared" ref="G172:H172" si="31">SUM(G173:G173)</f>
        <v>0</v>
      </c>
      <c r="H172" s="60">
        <f t="shared" si="31"/>
        <v>0</v>
      </c>
      <c r="I172" s="109"/>
      <c r="J172" s="109"/>
      <c r="K172" s="109"/>
    </row>
    <row r="173" spans="1:11" s="4" customFormat="1" ht="33.75" customHeight="1">
      <c r="A173" s="201" t="s">
        <v>167</v>
      </c>
      <c r="B173" s="202"/>
      <c r="C173" s="57"/>
      <c r="D173" s="57"/>
      <c r="E173" s="66" t="s">
        <v>164</v>
      </c>
      <c r="F173" s="67">
        <v>0</v>
      </c>
      <c r="G173" s="67">
        <v>0</v>
      </c>
      <c r="H173" s="67">
        <v>0</v>
      </c>
      <c r="I173" s="109"/>
      <c r="J173" s="109"/>
      <c r="K173" s="109"/>
    </row>
    <row r="174" spans="1:11" s="4" customFormat="1" ht="21.75" customHeight="1">
      <c r="A174" s="203" t="s">
        <v>165</v>
      </c>
      <c r="B174" s="204"/>
      <c r="C174" s="61" t="s">
        <v>168</v>
      </c>
      <c r="D174" s="59"/>
      <c r="E174" s="62"/>
      <c r="F174" s="42">
        <f>SUM(F175)</f>
        <v>100</v>
      </c>
      <c r="G174" s="42">
        <f t="shared" ref="G174:H174" si="32">SUM(G175)</f>
        <v>0</v>
      </c>
      <c r="H174" s="42">
        <f t="shared" si="32"/>
        <v>0</v>
      </c>
      <c r="I174" s="109"/>
      <c r="J174" s="109"/>
      <c r="K174" s="109"/>
    </row>
    <row r="175" spans="1:11" s="4" customFormat="1" ht="17.25" customHeight="1">
      <c r="A175" s="182" t="s">
        <v>109</v>
      </c>
      <c r="B175" s="183"/>
      <c r="C175" s="59"/>
      <c r="D175" s="58">
        <v>290</v>
      </c>
      <c r="E175" s="59" t="s">
        <v>110</v>
      </c>
      <c r="F175" s="60">
        <f>SUM(F176:F176)</f>
        <v>100</v>
      </c>
      <c r="G175" s="60">
        <f t="shared" ref="G175:H175" si="33">SUM(G176:G176)</f>
        <v>0</v>
      </c>
      <c r="H175" s="60">
        <f t="shared" si="33"/>
        <v>0</v>
      </c>
      <c r="I175" s="109"/>
      <c r="J175" s="109"/>
      <c r="K175" s="109"/>
    </row>
    <row r="176" spans="1:11" s="4" customFormat="1" ht="33.75" customHeight="1">
      <c r="A176" s="201" t="s">
        <v>111</v>
      </c>
      <c r="B176" s="202"/>
      <c r="C176" s="57"/>
      <c r="D176" s="57"/>
      <c r="E176" s="66" t="s">
        <v>112</v>
      </c>
      <c r="F176" s="67">
        <f>100</f>
        <v>100</v>
      </c>
      <c r="G176" s="67">
        <v>0</v>
      </c>
      <c r="H176" s="67">
        <v>0</v>
      </c>
      <c r="I176" s="109"/>
      <c r="J176" s="109"/>
      <c r="K176" s="109"/>
    </row>
    <row r="177" spans="1:11" s="51" customFormat="1" ht="38.25" customHeight="1">
      <c r="A177" s="193" t="s">
        <v>210</v>
      </c>
      <c r="B177" s="194"/>
      <c r="C177" s="48"/>
      <c r="D177" s="48"/>
      <c r="E177" s="48"/>
      <c r="F177" s="49">
        <f>F178+F302</f>
        <v>54800</v>
      </c>
      <c r="G177" s="49">
        <f t="shared" ref="G177:H177" si="34">G178+G302</f>
        <v>54800</v>
      </c>
      <c r="H177" s="49">
        <f t="shared" si="34"/>
        <v>54800</v>
      </c>
      <c r="I177" s="108"/>
      <c r="J177" s="108"/>
      <c r="K177" s="108"/>
    </row>
    <row r="178" spans="1:11" ht="37.5" customHeight="1">
      <c r="A178" s="197" t="s">
        <v>169</v>
      </c>
      <c r="B178" s="198"/>
      <c r="C178" s="73"/>
      <c r="D178" s="73"/>
      <c r="E178" s="78"/>
      <c r="F178" s="53">
        <f>F179</f>
        <v>54800</v>
      </c>
      <c r="G178" s="53">
        <f t="shared" ref="G178:H178" si="35">G179</f>
        <v>54800</v>
      </c>
      <c r="H178" s="53">
        <f t="shared" si="35"/>
        <v>54800</v>
      </c>
    </row>
    <row r="179" spans="1:11" ht="31.5" customHeight="1">
      <c r="A179" s="180" t="s">
        <v>88</v>
      </c>
      <c r="B179" s="181"/>
      <c r="C179" s="61" t="s">
        <v>170</v>
      </c>
      <c r="D179" s="59"/>
      <c r="E179" s="62"/>
      <c r="F179" s="42">
        <f>F180+F182</f>
        <v>54800</v>
      </c>
      <c r="G179" s="42">
        <f t="shared" ref="G179:H179" si="36">G180+G182</f>
        <v>54800</v>
      </c>
      <c r="H179" s="42">
        <f t="shared" si="36"/>
        <v>54800</v>
      </c>
    </row>
    <row r="180" spans="1:11" ht="17.25" customHeight="1">
      <c r="A180" s="182" t="s">
        <v>95</v>
      </c>
      <c r="B180" s="183"/>
      <c r="C180" s="59"/>
      <c r="D180" s="58">
        <v>225</v>
      </c>
      <c r="E180" s="59" t="s">
        <v>96</v>
      </c>
      <c r="F180" s="60">
        <f>SUM(F181)</f>
        <v>54800</v>
      </c>
      <c r="G180" s="60">
        <f t="shared" ref="G180:H180" si="37">SUM(G181)</f>
        <v>54800</v>
      </c>
      <c r="H180" s="60">
        <f t="shared" si="37"/>
        <v>54800</v>
      </c>
    </row>
    <row r="181" spans="1:11" ht="17.25" customHeight="1">
      <c r="A181" s="199" t="s">
        <v>171</v>
      </c>
      <c r="B181" s="200"/>
      <c r="C181" s="57"/>
      <c r="D181" s="57"/>
      <c r="E181" s="66" t="s">
        <v>172</v>
      </c>
      <c r="F181" s="67">
        <v>54800</v>
      </c>
      <c r="G181" s="67">
        <v>54800</v>
      </c>
      <c r="H181" s="67">
        <v>54800</v>
      </c>
    </row>
    <row r="182" spans="1:11" ht="17.25" customHeight="1">
      <c r="A182" s="182" t="s">
        <v>101</v>
      </c>
      <c r="B182" s="183"/>
      <c r="C182" s="59"/>
      <c r="D182" s="58">
        <v>226</v>
      </c>
      <c r="E182" s="59" t="s">
        <v>102</v>
      </c>
      <c r="F182" s="60">
        <f>SUM(F183)</f>
        <v>0</v>
      </c>
      <c r="G182" s="60">
        <f t="shared" ref="G182:H182" si="38">SUM(G183)</f>
        <v>0</v>
      </c>
      <c r="H182" s="60">
        <f t="shared" si="38"/>
        <v>0</v>
      </c>
    </row>
    <row r="183" spans="1:11" ht="17.25" customHeight="1">
      <c r="A183" s="199" t="s">
        <v>173</v>
      </c>
      <c r="B183" s="200"/>
      <c r="C183" s="57"/>
      <c r="D183" s="57"/>
      <c r="E183" s="66" t="s">
        <v>108</v>
      </c>
      <c r="F183" s="67">
        <v>0</v>
      </c>
      <c r="G183" s="67">
        <v>0</v>
      </c>
      <c r="H183" s="67">
        <v>0</v>
      </c>
    </row>
    <row r="184" spans="1:11" s="51" customFormat="1" ht="38.25" customHeight="1">
      <c r="A184" s="193" t="s">
        <v>213</v>
      </c>
      <c r="B184" s="194"/>
      <c r="C184" s="48"/>
      <c r="D184" s="48"/>
      <c r="E184" s="48"/>
      <c r="F184" s="49">
        <f>F185+F309</f>
        <v>0</v>
      </c>
      <c r="G184" s="49">
        <f t="shared" ref="G184:H184" si="39">G185+G309</f>
        <v>0</v>
      </c>
      <c r="H184" s="49">
        <f t="shared" si="39"/>
        <v>0</v>
      </c>
      <c r="I184" s="108"/>
      <c r="J184" s="108"/>
      <c r="K184" s="108"/>
    </row>
    <row r="185" spans="1:11" ht="37.5" customHeight="1">
      <c r="A185" s="197" t="s">
        <v>174</v>
      </c>
      <c r="B185" s="198"/>
      <c r="C185" s="73"/>
      <c r="D185" s="73"/>
      <c r="E185" s="78"/>
      <c r="F185" s="53">
        <f>F186</f>
        <v>0</v>
      </c>
      <c r="G185" s="53">
        <f t="shared" ref="G185:H186" si="40">G186</f>
        <v>0</v>
      </c>
      <c r="H185" s="53">
        <f t="shared" si="40"/>
        <v>0</v>
      </c>
    </row>
    <row r="186" spans="1:11" ht="31.5" customHeight="1">
      <c r="A186" s="180" t="s">
        <v>88</v>
      </c>
      <c r="B186" s="181"/>
      <c r="C186" s="61" t="s">
        <v>175</v>
      </c>
      <c r="D186" s="59"/>
      <c r="E186" s="62"/>
      <c r="F186" s="42">
        <f>F187</f>
        <v>0</v>
      </c>
      <c r="G186" s="42">
        <f t="shared" si="40"/>
        <v>0</v>
      </c>
      <c r="H186" s="42">
        <f t="shared" si="40"/>
        <v>0</v>
      </c>
    </row>
    <row r="187" spans="1:11" ht="17.25" customHeight="1">
      <c r="A187" s="182" t="s">
        <v>101</v>
      </c>
      <c r="B187" s="183"/>
      <c r="C187" s="59"/>
      <c r="D187" s="58">
        <v>226</v>
      </c>
      <c r="E187" s="59" t="s">
        <v>102</v>
      </c>
      <c r="F187" s="60">
        <f>SUM(F188)</f>
        <v>0</v>
      </c>
      <c r="G187" s="60">
        <f t="shared" ref="G187:H187" si="41">SUM(G188)</f>
        <v>0</v>
      </c>
      <c r="H187" s="60">
        <f t="shared" si="41"/>
        <v>0</v>
      </c>
    </row>
    <row r="188" spans="1:11" ht="17.25" customHeight="1">
      <c r="A188" s="199" t="s">
        <v>107</v>
      </c>
      <c r="B188" s="200"/>
      <c r="C188" s="57"/>
      <c r="D188" s="57"/>
      <c r="E188" s="66" t="s">
        <v>108</v>
      </c>
      <c r="F188" s="67">
        <v>0</v>
      </c>
      <c r="G188" s="67">
        <v>0</v>
      </c>
      <c r="H188" s="67">
        <v>0</v>
      </c>
    </row>
    <row r="189" spans="1:11" s="79" customFormat="1" ht="38.25" customHeight="1">
      <c r="A189" s="193" t="s">
        <v>211</v>
      </c>
      <c r="B189" s="194"/>
      <c r="C189" s="112"/>
      <c r="D189" s="112"/>
      <c r="E189" s="113"/>
      <c r="F189" s="49">
        <f>F190+F192+F198+F200+F229+F232</f>
        <v>0</v>
      </c>
      <c r="G189" s="49">
        <f t="shared" ref="G189:H189" si="42">G190+G192+G198+G200+G229+G232</f>
        <v>0</v>
      </c>
      <c r="H189" s="49">
        <f t="shared" si="42"/>
        <v>0</v>
      </c>
      <c r="I189" s="109"/>
      <c r="J189" s="109"/>
      <c r="K189" s="109"/>
    </row>
    <row r="190" spans="1:11" s="4" customFormat="1" ht="21" customHeight="1">
      <c r="A190" s="180" t="s">
        <v>71</v>
      </c>
      <c r="B190" s="181"/>
      <c r="C190" s="61" t="s">
        <v>176</v>
      </c>
      <c r="D190" s="59"/>
      <c r="E190" s="60"/>
      <c r="F190" s="42">
        <f>SUM(F191)</f>
        <v>0</v>
      </c>
      <c r="G190" s="42">
        <f t="shared" ref="G190:H190" si="43">SUM(G191)</f>
        <v>0</v>
      </c>
      <c r="H190" s="42">
        <f t="shared" si="43"/>
        <v>0</v>
      </c>
      <c r="I190" s="109"/>
      <c r="J190" s="109"/>
      <c r="K190" s="109"/>
    </row>
    <row r="191" spans="1:11" ht="18" customHeight="1">
      <c r="A191" s="182" t="s">
        <v>72</v>
      </c>
      <c r="B191" s="183"/>
      <c r="C191" s="80"/>
      <c r="D191" s="59">
        <v>211</v>
      </c>
      <c r="E191" s="59" t="s">
        <v>73</v>
      </c>
      <c r="F191" s="67">
        <v>0</v>
      </c>
      <c r="G191" s="67">
        <v>0</v>
      </c>
      <c r="H191" s="67">
        <v>0</v>
      </c>
    </row>
    <row r="192" spans="1:11" ht="21.75" customHeight="1">
      <c r="A192" s="180" t="s">
        <v>74</v>
      </c>
      <c r="B192" s="181"/>
      <c r="C192" s="61" t="s">
        <v>177</v>
      </c>
      <c r="D192" s="59"/>
      <c r="E192" s="62"/>
      <c r="F192" s="42">
        <f>SUM(F193)</f>
        <v>0</v>
      </c>
      <c r="G192" s="42">
        <f t="shared" ref="G192:H192" si="44">SUM(G193)</f>
        <v>0</v>
      </c>
      <c r="H192" s="42">
        <f t="shared" si="44"/>
        <v>0</v>
      </c>
    </row>
    <row r="193" spans="1:8" ht="17.25" customHeight="1">
      <c r="A193" s="182" t="s">
        <v>75</v>
      </c>
      <c r="B193" s="183"/>
      <c r="C193" s="81"/>
      <c r="D193" s="58">
        <v>212</v>
      </c>
      <c r="E193" s="59" t="s">
        <v>76</v>
      </c>
      <c r="F193" s="60">
        <f>SUM(F194:F197)</f>
        <v>0</v>
      </c>
      <c r="G193" s="60">
        <f t="shared" ref="G193:H193" si="45">SUM(G194:G197)</f>
        <v>0</v>
      </c>
      <c r="H193" s="60">
        <f t="shared" si="45"/>
        <v>0</v>
      </c>
    </row>
    <row r="194" spans="1:8" ht="17.25" customHeight="1">
      <c r="A194" s="63" t="s">
        <v>77</v>
      </c>
      <c r="B194" s="64"/>
      <c r="C194" s="82"/>
      <c r="D194" s="82"/>
      <c r="E194" s="66" t="s">
        <v>78</v>
      </c>
      <c r="F194" s="67">
        <v>0</v>
      </c>
      <c r="G194" s="67">
        <v>0</v>
      </c>
      <c r="H194" s="67">
        <v>0</v>
      </c>
    </row>
    <row r="195" spans="1:8" ht="17.25" customHeight="1">
      <c r="A195" s="199" t="s">
        <v>79</v>
      </c>
      <c r="B195" s="200"/>
      <c r="C195" s="82"/>
      <c r="D195" s="82"/>
      <c r="E195" s="66" t="s">
        <v>80</v>
      </c>
      <c r="F195" s="67">
        <v>0</v>
      </c>
      <c r="G195" s="67">
        <v>0</v>
      </c>
      <c r="H195" s="67">
        <v>0</v>
      </c>
    </row>
    <row r="196" spans="1:8" ht="17.25" customHeight="1">
      <c r="A196" s="199" t="s">
        <v>81</v>
      </c>
      <c r="B196" s="200"/>
      <c r="C196" s="82"/>
      <c r="D196" s="82"/>
      <c r="E196" s="66" t="s">
        <v>82</v>
      </c>
      <c r="F196" s="67">
        <v>0</v>
      </c>
      <c r="G196" s="67">
        <v>0</v>
      </c>
      <c r="H196" s="67">
        <v>0</v>
      </c>
    </row>
    <row r="197" spans="1:8" ht="17.25" customHeight="1">
      <c r="A197" s="69" t="s">
        <v>83</v>
      </c>
      <c r="B197" s="70"/>
      <c r="C197" s="82"/>
      <c r="D197" s="82"/>
      <c r="E197" s="66" t="s">
        <v>84</v>
      </c>
      <c r="F197" s="67">
        <v>0</v>
      </c>
      <c r="G197" s="67">
        <v>0</v>
      </c>
      <c r="H197" s="67">
        <v>0</v>
      </c>
    </row>
    <row r="198" spans="1:8" ht="30" customHeight="1">
      <c r="A198" s="180" t="s">
        <v>85</v>
      </c>
      <c r="B198" s="181"/>
      <c r="C198" s="61" t="s">
        <v>178</v>
      </c>
      <c r="D198" s="59"/>
      <c r="E198" s="62"/>
      <c r="F198" s="42">
        <f>SUM(F199)</f>
        <v>0</v>
      </c>
      <c r="G198" s="42">
        <f t="shared" ref="G198:H198" si="46">SUM(G199)</f>
        <v>0</v>
      </c>
      <c r="H198" s="42">
        <f t="shared" si="46"/>
        <v>0</v>
      </c>
    </row>
    <row r="199" spans="1:8" ht="17.25" customHeight="1">
      <c r="A199" s="182" t="s">
        <v>86</v>
      </c>
      <c r="B199" s="183"/>
      <c r="C199" s="81"/>
      <c r="D199" s="58">
        <v>213</v>
      </c>
      <c r="E199" s="59" t="s">
        <v>87</v>
      </c>
      <c r="F199" s="67">
        <v>0</v>
      </c>
      <c r="G199" s="67">
        <v>0</v>
      </c>
      <c r="H199" s="67">
        <v>0</v>
      </c>
    </row>
    <row r="200" spans="1:8" ht="32.25" customHeight="1">
      <c r="A200" s="180" t="s">
        <v>88</v>
      </c>
      <c r="B200" s="181"/>
      <c r="C200" s="61" t="s">
        <v>179</v>
      </c>
      <c r="D200" s="59"/>
      <c r="E200" s="62"/>
      <c r="F200" s="42">
        <f>F201+F204+F208+F213+F217+F219+F224</f>
        <v>0</v>
      </c>
      <c r="G200" s="42">
        <f t="shared" ref="G200:H200" si="47">G201+G204+G208+G213+G217+G219+G224</f>
        <v>0</v>
      </c>
      <c r="H200" s="42">
        <f t="shared" si="47"/>
        <v>0</v>
      </c>
    </row>
    <row r="201" spans="1:8" ht="17.25" customHeight="1">
      <c r="A201" s="182" t="s">
        <v>89</v>
      </c>
      <c r="B201" s="183"/>
      <c r="C201" s="59"/>
      <c r="D201" s="58">
        <v>221</v>
      </c>
      <c r="E201" s="59" t="s">
        <v>90</v>
      </c>
      <c r="F201" s="60">
        <f>SUM(F202:F203)</f>
        <v>0</v>
      </c>
      <c r="G201" s="60">
        <f t="shared" ref="G201:H201" si="48">SUM(G202:G203)</f>
        <v>0</v>
      </c>
      <c r="H201" s="60">
        <f t="shared" si="48"/>
        <v>0</v>
      </c>
    </row>
    <row r="202" spans="1:8" ht="17.25" customHeight="1">
      <c r="A202" s="63" t="s">
        <v>91</v>
      </c>
      <c r="B202" s="64"/>
      <c r="C202" s="57"/>
      <c r="D202" s="57"/>
      <c r="E202" s="66" t="s">
        <v>92</v>
      </c>
      <c r="F202" s="67">
        <v>0</v>
      </c>
      <c r="G202" s="67">
        <v>0</v>
      </c>
      <c r="H202" s="67">
        <v>0</v>
      </c>
    </row>
    <row r="203" spans="1:8" ht="17.25" customHeight="1">
      <c r="A203" s="63" t="s">
        <v>93</v>
      </c>
      <c r="B203" s="64"/>
      <c r="C203" s="57"/>
      <c r="D203" s="57"/>
      <c r="E203" s="66" t="s">
        <v>94</v>
      </c>
      <c r="F203" s="67">
        <v>0</v>
      </c>
      <c r="G203" s="67">
        <v>0</v>
      </c>
      <c r="H203" s="67">
        <v>0</v>
      </c>
    </row>
    <row r="204" spans="1:8" ht="17.25" customHeight="1">
      <c r="A204" s="182" t="s">
        <v>134</v>
      </c>
      <c r="B204" s="183"/>
      <c r="C204" s="59"/>
      <c r="D204" s="58">
        <v>223</v>
      </c>
      <c r="E204" s="59" t="s">
        <v>135</v>
      </c>
      <c r="F204" s="60">
        <f>SUM(F205:F207)</f>
        <v>0</v>
      </c>
      <c r="G204" s="60">
        <f t="shared" ref="G204:H204" si="49">SUM(G205:G207)</f>
        <v>0</v>
      </c>
      <c r="H204" s="60">
        <f t="shared" si="49"/>
        <v>0</v>
      </c>
    </row>
    <row r="205" spans="1:8" ht="17.25" customHeight="1">
      <c r="A205" s="199" t="s">
        <v>136</v>
      </c>
      <c r="B205" s="200"/>
      <c r="C205" s="57"/>
      <c r="D205" s="57"/>
      <c r="E205" s="66" t="s">
        <v>137</v>
      </c>
      <c r="F205" s="67">
        <v>0</v>
      </c>
      <c r="G205" s="67">
        <v>0</v>
      </c>
      <c r="H205" s="67">
        <v>0</v>
      </c>
    </row>
    <row r="206" spans="1:8" ht="17.25" customHeight="1">
      <c r="A206" s="199" t="s">
        <v>140</v>
      </c>
      <c r="B206" s="200"/>
      <c r="C206" s="57"/>
      <c r="D206" s="57"/>
      <c r="E206" s="66" t="s">
        <v>141</v>
      </c>
      <c r="F206" s="67">
        <v>0</v>
      </c>
      <c r="G206" s="67">
        <v>0</v>
      </c>
      <c r="H206" s="67">
        <v>0</v>
      </c>
    </row>
    <row r="207" spans="1:8" ht="17.25" customHeight="1">
      <c r="A207" s="199" t="s">
        <v>142</v>
      </c>
      <c r="B207" s="200"/>
      <c r="C207" s="57"/>
      <c r="D207" s="57"/>
      <c r="E207" s="66" t="s">
        <v>143</v>
      </c>
      <c r="F207" s="67">
        <v>0</v>
      </c>
      <c r="G207" s="67">
        <v>0</v>
      </c>
      <c r="H207" s="67">
        <v>0</v>
      </c>
    </row>
    <row r="208" spans="1:8" ht="17.25" customHeight="1">
      <c r="A208" s="182" t="s">
        <v>95</v>
      </c>
      <c r="B208" s="183"/>
      <c r="C208" s="59"/>
      <c r="D208" s="58">
        <v>225</v>
      </c>
      <c r="E208" s="59" t="s">
        <v>96</v>
      </c>
      <c r="F208" s="60">
        <f>SUM(F209:F212)</f>
        <v>0</v>
      </c>
      <c r="G208" s="60">
        <f t="shared" ref="G208:H208" si="50">SUM(G209:G212)</f>
        <v>0</v>
      </c>
      <c r="H208" s="60">
        <f t="shared" si="50"/>
        <v>0</v>
      </c>
    </row>
    <row r="209" spans="1:8" ht="17.25" customHeight="1">
      <c r="A209" s="199" t="s">
        <v>146</v>
      </c>
      <c r="B209" s="200"/>
      <c r="C209" s="59"/>
      <c r="D209" s="59"/>
      <c r="E209" s="66" t="s">
        <v>147</v>
      </c>
      <c r="F209" s="67">
        <v>0</v>
      </c>
      <c r="G209" s="67">
        <v>0</v>
      </c>
      <c r="H209" s="67">
        <v>0</v>
      </c>
    </row>
    <row r="210" spans="1:8" ht="17.25" customHeight="1">
      <c r="A210" s="199" t="s">
        <v>148</v>
      </c>
      <c r="B210" s="200"/>
      <c r="C210" s="59"/>
      <c r="D210" s="59"/>
      <c r="E210" s="66" t="s">
        <v>98</v>
      </c>
      <c r="F210" s="67">
        <v>0</v>
      </c>
      <c r="G210" s="67">
        <v>0</v>
      </c>
      <c r="H210" s="67">
        <v>0</v>
      </c>
    </row>
    <row r="211" spans="1:8" ht="17.25" customHeight="1">
      <c r="A211" s="199" t="s">
        <v>149</v>
      </c>
      <c r="B211" s="200"/>
      <c r="C211" s="59"/>
      <c r="D211" s="59"/>
      <c r="E211" s="66" t="s">
        <v>150</v>
      </c>
      <c r="F211" s="67">
        <v>0</v>
      </c>
      <c r="G211" s="67">
        <v>0</v>
      </c>
      <c r="H211" s="67">
        <v>0</v>
      </c>
    </row>
    <row r="212" spans="1:8" ht="17.25" customHeight="1">
      <c r="A212" s="199" t="s">
        <v>99</v>
      </c>
      <c r="B212" s="200"/>
      <c r="C212" s="59"/>
      <c r="D212" s="59"/>
      <c r="E212" s="66" t="s">
        <v>100</v>
      </c>
      <c r="F212" s="67">
        <v>0</v>
      </c>
      <c r="G212" s="67">
        <v>0</v>
      </c>
      <c r="H212" s="67">
        <v>0</v>
      </c>
    </row>
    <row r="213" spans="1:8" ht="17.25" customHeight="1">
      <c r="A213" s="182" t="s">
        <v>101</v>
      </c>
      <c r="B213" s="183"/>
      <c r="C213" s="59"/>
      <c r="D213" s="58">
        <v>226</v>
      </c>
      <c r="E213" s="59" t="s">
        <v>102</v>
      </c>
      <c r="F213" s="60">
        <f>SUM(F214:F216)</f>
        <v>0</v>
      </c>
      <c r="G213" s="60">
        <f t="shared" ref="G213:H213" si="51">SUM(G214:G216)</f>
        <v>0</v>
      </c>
      <c r="H213" s="60">
        <f t="shared" si="51"/>
        <v>0</v>
      </c>
    </row>
    <row r="214" spans="1:8" ht="17.25" customHeight="1">
      <c r="A214" s="199" t="s">
        <v>103</v>
      </c>
      <c r="B214" s="200"/>
      <c r="C214" s="59"/>
      <c r="D214" s="59"/>
      <c r="E214" s="66" t="s">
        <v>104</v>
      </c>
      <c r="F214" s="67">
        <v>0</v>
      </c>
      <c r="G214" s="67">
        <v>0</v>
      </c>
      <c r="H214" s="67">
        <v>0</v>
      </c>
    </row>
    <row r="215" spans="1:8" ht="29.25" customHeight="1">
      <c r="A215" s="199" t="s">
        <v>105</v>
      </c>
      <c r="B215" s="200"/>
      <c r="C215" s="59"/>
      <c r="D215" s="59"/>
      <c r="E215" s="66" t="s">
        <v>106</v>
      </c>
      <c r="F215" s="67">
        <v>0</v>
      </c>
      <c r="G215" s="67">
        <v>0</v>
      </c>
      <c r="H215" s="67">
        <v>0</v>
      </c>
    </row>
    <row r="216" spans="1:8" ht="17.25" customHeight="1">
      <c r="A216" s="199" t="s">
        <v>107</v>
      </c>
      <c r="B216" s="200"/>
      <c r="C216" s="59"/>
      <c r="D216" s="59"/>
      <c r="E216" s="66" t="s">
        <v>108</v>
      </c>
      <c r="F216" s="67">
        <v>0</v>
      </c>
      <c r="G216" s="67">
        <v>0</v>
      </c>
      <c r="H216" s="67">
        <v>0</v>
      </c>
    </row>
    <row r="217" spans="1:8" ht="17.25" customHeight="1">
      <c r="A217" s="182" t="s">
        <v>109</v>
      </c>
      <c r="B217" s="183"/>
      <c r="C217" s="59"/>
      <c r="D217" s="58">
        <v>290</v>
      </c>
      <c r="E217" s="59" t="s">
        <v>110</v>
      </c>
      <c r="F217" s="60">
        <f>SUM(F218)</f>
        <v>0</v>
      </c>
      <c r="G217" s="60">
        <f t="shared" ref="G217:H217" si="52">SUM(G218)</f>
        <v>0</v>
      </c>
      <c r="H217" s="60">
        <f t="shared" si="52"/>
        <v>0</v>
      </c>
    </row>
    <row r="218" spans="1:8" ht="16.5" customHeight="1">
      <c r="A218" s="205" t="s">
        <v>111</v>
      </c>
      <c r="B218" s="206"/>
      <c r="C218" s="59"/>
      <c r="D218" s="59"/>
      <c r="E218" s="57" t="s">
        <v>112</v>
      </c>
      <c r="F218" s="67">
        <f>[1]сш1!F181+[1]сш5!F181+[1]сш7!F181+[1]сш8!F181+[1]сш9!F181+[1]сш11!F181+[1]сш12!F181+[1]сш13!F181+[1]сш15!F181+[1]сш16!F181+[1]сш18!F181+[1]Полит!F181+[1]сш21!F181+[1]сш22!F181+[1]сш23!F181+[1]сш24!F181+[1]Юнона!F181+[1]Юридич!F181+[1]Шанс!F181+[1]ЦО!F181</f>
        <v>0</v>
      </c>
      <c r="G218" s="67">
        <f>[1]сш1!G181+[1]сш5!G181+[1]сш7!G181+[1]сш8!G181+[1]сш9!G181+[1]сш11!G181+[1]сш12!G181+[1]сш13!G181+[1]сш15!G181+[1]сш16!G181+[1]сш18!G181+[1]Полит!G181+[1]сш21!G181+[1]сш22!G181+[1]сш23!G181+[1]сш24!G181+[1]Юнона!G181+[1]Юридич!G181+[1]Шанс!G181+[1]ЦО!G181</f>
        <v>0</v>
      </c>
      <c r="H218" s="67">
        <f>[1]сш1!H181+[1]сш5!H181+[1]сш7!H181+[1]сш8!H181+[1]сш9!H181+[1]сш11!H181+[1]сш12!H181+[1]сш13!H181+[1]сш15!H181+[1]сш16!H181+[1]сш18!H181+[1]Полит!H181+[1]сш21!H181+[1]сш22!H181+[1]сш23!H181+[1]сш24!H181+[1]Юнона!H181+[1]Юридич!H181+[1]Шанс!H181+[1]ЦО!H181</f>
        <v>0</v>
      </c>
    </row>
    <row r="219" spans="1:8" ht="17.25" customHeight="1">
      <c r="A219" s="182" t="s">
        <v>113</v>
      </c>
      <c r="B219" s="183"/>
      <c r="C219" s="59"/>
      <c r="D219" s="58">
        <v>310</v>
      </c>
      <c r="E219" s="59" t="s">
        <v>114</v>
      </c>
      <c r="F219" s="60">
        <f>SUM(F220:F223)</f>
        <v>0</v>
      </c>
      <c r="G219" s="60">
        <f t="shared" ref="G219:H219" si="53">SUM(G220:G223)</f>
        <v>0</v>
      </c>
      <c r="H219" s="60">
        <f t="shared" si="53"/>
        <v>0</v>
      </c>
    </row>
    <row r="220" spans="1:8" ht="17.25" customHeight="1">
      <c r="A220" s="199" t="s">
        <v>117</v>
      </c>
      <c r="B220" s="200"/>
      <c r="C220" s="59"/>
      <c r="D220" s="58"/>
      <c r="E220" s="66" t="s">
        <v>118</v>
      </c>
      <c r="F220" s="67">
        <v>0</v>
      </c>
      <c r="G220" s="67">
        <v>0</v>
      </c>
      <c r="H220" s="67">
        <v>0</v>
      </c>
    </row>
    <row r="221" spans="1:8" ht="17.25" customHeight="1">
      <c r="A221" s="199" t="s">
        <v>119</v>
      </c>
      <c r="B221" s="200"/>
      <c r="C221" s="59"/>
      <c r="D221" s="58"/>
      <c r="E221" s="66" t="s">
        <v>120</v>
      </c>
      <c r="F221" s="67">
        <v>0</v>
      </c>
      <c r="G221" s="67">
        <v>0</v>
      </c>
      <c r="H221" s="67">
        <v>0</v>
      </c>
    </row>
    <row r="222" spans="1:8" ht="17.25" customHeight="1">
      <c r="A222" s="199" t="s">
        <v>121</v>
      </c>
      <c r="B222" s="200"/>
      <c r="C222" s="59"/>
      <c r="D222" s="58"/>
      <c r="E222" s="66" t="s">
        <v>122</v>
      </c>
      <c r="F222" s="67">
        <v>0</v>
      </c>
      <c r="G222" s="67">
        <v>0</v>
      </c>
      <c r="H222" s="67">
        <v>0</v>
      </c>
    </row>
    <row r="223" spans="1:8" ht="17.25" customHeight="1">
      <c r="A223" s="199" t="s">
        <v>123</v>
      </c>
      <c r="B223" s="200"/>
      <c r="C223" s="57"/>
      <c r="D223" s="57"/>
      <c r="E223" s="66" t="s">
        <v>124</v>
      </c>
      <c r="F223" s="67">
        <v>0</v>
      </c>
      <c r="G223" s="67">
        <v>0</v>
      </c>
      <c r="H223" s="67">
        <v>0</v>
      </c>
    </row>
    <row r="224" spans="1:8" ht="17.25" customHeight="1">
      <c r="A224" s="182" t="s">
        <v>125</v>
      </c>
      <c r="B224" s="183"/>
      <c r="C224" s="59"/>
      <c r="D224" s="58">
        <v>340</v>
      </c>
      <c r="E224" s="59" t="s">
        <v>126</v>
      </c>
      <c r="F224" s="60">
        <f>SUM(F225:F228)</f>
        <v>0</v>
      </c>
      <c r="G224" s="60">
        <f t="shared" ref="G224:H224" si="54">SUM(G225:G228)</f>
        <v>0</v>
      </c>
      <c r="H224" s="60">
        <f t="shared" si="54"/>
        <v>0</v>
      </c>
    </row>
    <row r="225" spans="1:8" ht="17.25" customHeight="1">
      <c r="A225" s="199" t="s">
        <v>155</v>
      </c>
      <c r="B225" s="200"/>
      <c r="C225" s="59"/>
      <c r="D225" s="58"/>
      <c r="E225" s="66" t="s">
        <v>156</v>
      </c>
      <c r="F225" s="67">
        <v>0</v>
      </c>
      <c r="G225" s="67">
        <v>0</v>
      </c>
      <c r="H225" s="67">
        <v>0</v>
      </c>
    </row>
    <row r="226" spans="1:8" ht="17.25" customHeight="1">
      <c r="A226" s="199" t="s">
        <v>180</v>
      </c>
      <c r="B226" s="200"/>
      <c r="C226" s="59"/>
      <c r="D226" s="58"/>
      <c r="E226" s="66" t="s">
        <v>181</v>
      </c>
      <c r="F226" s="67">
        <v>0</v>
      </c>
      <c r="G226" s="67">
        <v>0</v>
      </c>
      <c r="H226" s="67">
        <v>0</v>
      </c>
    </row>
    <row r="227" spans="1:8" ht="17.25" customHeight="1">
      <c r="A227" s="199" t="s">
        <v>157</v>
      </c>
      <c r="B227" s="200"/>
      <c r="C227" s="59"/>
      <c r="D227" s="58"/>
      <c r="E227" s="66" t="s">
        <v>158</v>
      </c>
      <c r="F227" s="67">
        <v>0</v>
      </c>
      <c r="G227" s="67">
        <v>0</v>
      </c>
      <c r="H227" s="67">
        <v>0</v>
      </c>
    </row>
    <row r="228" spans="1:8" ht="17.25" customHeight="1">
      <c r="A228" s="201" t="s">
        <v>127</v>
      </c>
      <c r="B228" s="202"/>
      <c r="C228" s="57"/>
      <c r="D228" s="57"/>
      <c r="E228" s="66" t="s">
        <v>128</v>
      </c>
      <c r="F228" s="67">
        <v>0</v>
      </c>
      <c r="G228" s="67">
        <v>0</v>
      </c>
      <c r="H228" s="67">
        <v>0</v>
      </c>
    </row>
    <row r="229" spans="1:8" ht="20.25" customHeight="1">
      <c r="A229" s="203" t="s">
        <v>165</v>
      </c>
      <c r="B229" s="204"/>
      <c r="C229" s="61" t="s">
        <v>182</v>
      </c>
      <c r="D229" s="59"/>
      <c r="E229" s="83"/>
      <c r="F229" s="42">
        <f>SUM(F230)</f>
        <v>0</v>
      </c>
      <c r="G229" s="42">
        <f t="shared" ref="G229:H229" si="55">SUM(G230)</f>
        <v>0</v>
      </c>
      <c r="H229" s="42">
        <f t="shared" si="55"/>
        <v>0</v>
      </c>
    </row>
    <row r="230" spans="1:8" ht="17.25" customHeight="1">
      <c r="A230" s="182" t="s">
        <v>109</v>
      </c>
      <c r="B230" s="183"/>
      <c r="C230" s="59"/>
      <c r="D230" s="58">
        <v>290</v>
      </c>
      <c r="E230" s="59" t="s">
        <v>110</v>
      </c>
      <c r="F230" s="60">
        <f>SUM(F231:F231)</f>
        <v>0</v>
      </c>
      <c r="G230" s="60">
        <f t="shared" ref="G230:H230" si="56">SUM(G231:G231)</f>
        <v>0</v>
      </c>
      <c r="H230" s="60">
        <f t="shared" si="56"/>
        <v>0</v>
      </c>
    </row>
    <row r="231" spans="1:8" ht="31.5" customHeight="1">
      <c r="A231" s="201" t="s">
        <v>183</v>
      </c>
      <c r="B231" s="202"/>
      <c r="C231" s="57"/>
      <c r="D231" s="57"/>
      <c r="E231" s="66" t="s">
        <v>164</v>
      </c>
      <c r="F231" s="67">
        <v>0</v>
      </c>
      <c r="G231" s="67">
        <v>0</v>
      </c>
      <c r="H231" s="67">
        <v>0</v>
      </c>
    </row>
    <row r="232" spans="1:8" ht="17.25" customHeight="1">
      <c r="A232" s="203" t="s">
        <v>184</v>
      </c>
      <c r="B232" s="204"/>
      <c r="C232" s="61" t="s">
        <v>185</v>
      </c>
      <c r="D232" s="59"/>
      <c r="E232" s="83"/>
      <c r="F232" s="42">
        <f>SUM(F233)</f>
        <v>0</v>
      </c>
      <c r="G232" s="42">
        <f t="shared" ref="G232:H232" si="57">SUM(G233)</f>
        <v>0</v>
      </c>
      <c r="H232" s="42">
        <f t="shared" si="57"/>
        <v>0</v>
      </c>
    </row>
    <row r="233" spans="1:8" ht="17.25" customHeight="1">
      <c r="A233" s="182" t="s">
        <v>109</v>
      </c>
      <c r="B233" s="183"/>
      <c r="C233" s="62"/>
      <c r="D233" s="58">
        <v>290</v>
      </c>
      <c r="E233" s="59" t="s">
        <v>110</v>
      </c>
      <c r="F233" s="60">
        <f>SUM(F234:F234)</f>
        <v>0</v>
      </c>
      <c r="G233" s="60">
        <f t="shared" ref="G233:H233" si="58">SUM(G234:G234)</f>
        <v>0</v>
      </c>
      <c r="H233" s="60">
        <f t="shared" si="58"/>
        <v>0</v>
      </c>
    </row>
    <row r="234" spans="1:8" ht="17.25" customHeight="1">
      <c r="A234" s="201" t="s">
        <v>186</v>
      </c>
      <c r="B234" s="202"/>
      <c r="C234" s="84"/>
      <c r="D234" s="84"/>
      <c r="E234" s="85" t="s">
        <v>187</v>
      </c>
      <c r="F234" s="67">
        <v>0</v>
      </c>
      <c r="G234" s="67">
        <v>0</v>
      </c>
      <c r="H234" s="67">
        <v>0</v>
      </c>
    </row>
    <row r="235" spans="1:8" ht="24" customHeight="1">
      <c r="A235" s="193" t="s">
        <v>214</v>
      </c>
      <c r="B235" s="194"/>
      <c r="C235" s="86"/>
      <c r="D235" s="86"/>
      <c r="E235" s="86"/>
      <c r="F235" s="49">
        <f>F236</f>
        <v>221600</v>
      </c>
      <c r="G235" s="49">
        <f t="shared" ref="G235:H235" si="59">G236</f>
        <v>220600</v>
      </c>
      <c r="H235" s="49">
        <f t="shared" si="59"/>
        <v>220600</v>
      </c>
    </row>
    <row r="236" spans="1:8" ht="23.25" customHeight="1">
      <c r="A236" s="195" t="s">
        <v>216</v>
      </c>
      <c r="B236" s="196"/>
      <c r="C236" s="48"/>
      <c r="D236" s="48"/>
      <c r="E236" s="48"/>
      <c r="F236" s="87">
        <f>F237+F265+F275</f>
        <v>221600</v>
      </c>
      <c r="G236" s="87">
        <f t="shared" ref="G236:H236" si="60">G237+G265+G275</f>
        <v>220600</v>
      </c>
      <c r="H236" s="87">
        <f t="shared" si="60"/>
        <v>220600</v>
      </c>
    </row>
    <row r="237" spans="1:8" ht="21" customHeight="1">
      <c r="A237" s="197" t="s">
        <v>188</v>
      </c>
      <c r="B237" s="198"/>
      <c r="C237" s="88"/>
      <c r="D237" s="88"/>
      <c r="E237" s="88"/>
      <c r="F237" s="53">
        <f>F242+F240+F238+F253+F256+F261</f>
        <v>221600</v>
      </c>
      <c r="G237" s="53">
        <f t="shared" ref="G237:H237" si="61">G242+G240+G238+G253+G256+G261</f>
        <v>220600</v>
      </c>
      <c r="H237" s="53">
        <f t="shared" si="61"/>
        <v>220600</v>
      </c>
    </row>
    <row r="238" spans="1:8" ht="21" customHeight="1">
      <c r="A238" s="180" t="s">
        <v>71</v>
      </c>
      <c r="B238" s="181"/>
      <c r="C238" s="61" t="s">
        <v>189</v>
      </c>
      <c r="D238" s="59"/>
      <c r="E238" s="76"/>
      <c r="F238" s="42">
        <f>F239</f>
        <v>139100</v>
      </c>
      <c r="G238" s="42">
        <f t="shared" ref="G238:H238" si="62">G239</f>
        <v>138330</v>
      </c>
      <c r="H238" s="42">
        <f t="shared" si="62"/>
        <v>138330</v>
      </c>
    </row>
    <row r="239" spans="1:8" ht="21" customHeight="1">
      <c r="A239" s="182" t="s">
        <v>72</v>
      </c>
      <c r="B239" s="183"/>
      <c r="C239" s="59"/>
      <c r="D239" s="58">
        <v>211</v>
      </c>
      <c r="E239" s="59" t="s">
        <v>73</v>
      </c>
      <c r="F239" s="67">
        <f>129100+10000</f>
        <v>139100</v>
      </c>
      <c r="G239" s="67">
        <v>138330</v>
      </c>
      <c r="H239" s="67">
        <v>138330</v>
      </c>
    </row>
    <row r="240" spans="1:8" ht="34.5" customHeight="1">
      <c r="A240" s="180" t="s">
        <v>85</v>
      </c>
      <c r="B240" s="181"/>
      <c r="C240" s="61" t="s">
        <v>190</v>
      </c>
      <c r="D240" s="59"/>
      <c r="E240" s="89"/>
      <c r="F240" s="42">
        <f>F241</f>
        <v>42000</v>
      </c>
      <c r="G240" s="42">
        <f t="shared" ref="G240:H240" si="63">G241</f>
        <v>41770</v>
      </c>
      <c r="H240" s="42">
        <f t="shared" si="63"/>
        <v>41770</v>
      </c>
    </row>
    <row r="241" spans="1:8" ht="21" customHeight="1">
      <c r="A241" s="182" t="s">
        <v>86</v>
      </c>
      <c r="B241" s="183"/>
      <c r="C241" s="62"/>
      <c r="D241" s="58">
        <v>213</v>
      </c>
      <c r="E241" s="59" t="s">
        <v>87</v>
      </c>
      <c r="F241" s="67">
        <f>39000+3000</f>
        <v>42000</v>
      </c>
      <c r="G241" s="67">
        <v>41770</v>
      </c>
      <c r="H241" s="67">
        <v>41770</v>
      </c>
    </row>
    <row r="242" spans="1:8" ht="30" customHeight="1">
      <c r="A242" s="180" t="s">
        <v>88</v>
      </c>
      <c r="B242" s="181"/>
      <c r="C242" s="61" t="s">
        <v>191</v>
      </c>
      <c r="D242" s="59"/>
      <c r="E242" s="56"/>
      <c r="F242" s="42">
        <f>F243+F245+F248+F250+F257+F259</f>
        <v>40500</v>
      </c>
      <c r="G242" s="42">
        <f t="shared" ref="G242:H242" si="64">G243+G245+G248+G250+G257+G259</f>
        <v>40500</v>
      </c>
      <c r="H242" s="42">
        <f t="shared" si="64"/>
        <v>40500</v>
      </c>
    </row>
    <row r="243" spans="1:8" ht="20.25" customHeight="1">
      <c r="A243" s="182" t="s">
        <v>95</v>
      </c>
      <c r="B243" s="183"/>
      <c r="C243" s="59"/>
      <c r="D243" s="58">
        <v>225</v>
      </c>
      <c r="E243" s="59" t="s">
        <v>96</v>
      </c>
      <c r="F243" s="42">
        <f>F244</f>
        <v>0</v>
      </c>
      <c r="G243" s="42">
        <f t="shared" ref="G243:H243" si="65">G244</f>
        <v>0</v>
      </c>
      <c r="H243" s="42">
        <f t="shared" si="65"/>
        <v>0</v>
      </c>
    </row>
    <row r="244" spans="1:8" ht="20.25" customHeight="1">
      <c r="A244" s="199" t="s">
        <v>99</v>
      </c>
      <c r="B244" s="200"/>
      <c r="C244" s="59"/>
      <c r="D244" s="59"/>
      <c r="E244" s="66" t="s">
        <v>100</v>
      </c>
      <c r="F244" s="67">
        <v>0</v>
      </c>
      <c r="G244" s="67">
        <v>0</v>
      </c>
      <c r="H244" s="67">
        <v>0</v>
      </c>
    </row>
    <row r="245" spans="1:8" ht="17.25" customHeight="1">
      <c r="A245" s="182" t="s">
        <v>101</v>
      </c>
      <c r="B245" s="183"/>
      <c r="C245" s="62"/>
      <c r="D245" s="58">
        <v>226</v>
      </c>
      <c r="E245" s="59" t="s">
        <v>102</v>
      </c>
      <c r="F245" s="60">
        <f>SUM(F246:F247)</f>
        <v>0</v>
      </c>
      <c r="G245" s="60">
        <f t="shared" ref="G245:H245" si="66">SUM(G246:G247)</f>
        <v>0</v>
      </c>
      <c r="H245" s="60">
        <f t="shared" si="66"/>
        <v>0</v>
      </c>
    </row>
    <row r="246" spans="1:8" ht="17.25" customHeight="1">
      <c r="A246" s="199" t="s">
        <v>192</v>
      </c>
      <c r="B246" s="200"/>
      <c r="C246" s="59"/>
      <c r="D246" s="59"/>
      <c r="E246" s="66" t="s">
        <v>193</v>
      </c>
      <c r="F246" s="67">
        <v>0</v>
      </c>
      <c r="G246" s="67">
        <v>0</v>
      </c>
      <c r="H246" s="67">
        <v>0</v>
      </c>
    </row>
    <row r="247" spans="1:8" ht="17.25" customHeight="1">
      <c r="A247" s="199" t="s">
        <v>107</v>
      </c>
      <c r="B247" s="200"/>
      <c r="C247" s="59"/>
      <c r="D247" s="59"/>
      <c r="E247" s="66" t="s">
        <v>108</v>
      </c>
      <c r="F247" s="67">
        <v>0</v>
      </c>
      <c r="G247" s="67">
        <v>0</v>
      </c>
      <c r="H247" s="67">
        <v>0</v>
      </c>
    </row>
    <row r="248" spans="1:8" ht="17.25" customHeight="1">
      <c r="A248" s="182" t="s">
        <v>113</v>
      </c>
      <c r="B248" s="183"/>
      <c r="C248" s="59"/>
      <c r="D248" s="58">
        <v>310</v>
      </c>
      <c r="E248" s="59" t="s">
        <v>114</v>
      </c>
      <c r="F248" s="60">
        <f>SUM(F249)</f>
        <v>0</v>
      </c>
      <c r="G248" s="60">
        <f t="shared" ref="G248:H248" si="67">SUM(G249)</f>
        <v>0</v>
      </c>
      <c r="H248" s="60">
        <f t="shared" si="67"/>
        <v>0</v>
      </c>
    </row>
    <row r="249" spans="1:8" ht="17.25" customHeight="1">
      <c r="A249" s="199" t="s">
        <v>123</v>
      </c>
      <c r="B249" s="200"/>
      <c r="C249" s="59"/>
      <c r="D249" s="59"/>
      <c r="E249" s="66" t="s">
        <v>124</v>
      </c>
      <c r="F249" s="67">
        <v>0</v>
      </c>
      <c r="G249" s="67">
        <v>0</v>
      </c>
      <c r="H249" s="67">
        <v>0</v>
      </c>
    </row>
    <row r="250" spans="1:8" ht="17.25" customHeight="1">
      <c r="A250" s="182" t="s">
        <v>125</v>
      </c>
      <c r="B250" s="183"/>
      <c r="C250" s="62"/>
      <c r="D250" s="58">
        <v>340</v>
      </c>
      <c r="E250" s="59" t="s">
        <v>126</v>
      </c>
      <c r="F250" s="60">
        <f>SUM(F251:F252)</f>
        <v>40500</v>
      </c>
      <c r="G250" s="60">
        <f t="shared" ref="G250:H250" si="68">SUM(G251:G252)</f>
        <v>40500</v>
      </c>
      <c r="H250" s="60">
        <f t="shared" si="68"/>
        <v>40500</v>
      </c>
    </row>
    <row r="251" spans="1:8" ht="17.25" customHeight="1">
      <c r="A251" s="201" t="s">
        <v>155</v>
      </c>
      <c r="B251" s="202"/>
      <c r="C251" s="84"/>
      <c r="D251" s="84"/>
      <c r="E251" s="66" t="s">
        <v>156</v>
      </c>
      <c r="F251" s="67">
        <v>40500</v>
      </c>
      <c r="G251" s="67">
        <v>40500</v>
      </c>
      <c r="H251" s="67">
        <v>40500</v>
      </c>
    </row>
    <row r="252" spans="1:8" ht="17.25" customHeight="1">
      <c r="A252" s="201" t="s">
        <v>127</v>
      </c>
      <c r="B252" s="202"/>
      <c r="C252" s="84"/>
      <c r="D252" s="84"/>
      <c r="E252" s="66" t="s">
        <v>128</v>
      </c>
      <c r="F252" s="67">
        <v>0</v>
      </c>
      <c r="G252" s="67">
        <v>0</v>
      </c>
      <c r="H252" s="67">
        <v>0</v>
      </c>
    </row>
    <row r="253" spans="1:8" ht="30" customHeight="1">
      <c r="A253" s="180" t="s">
        <v>88</v>
      </c>
      <c r="B253" s="181"/>
      <c r="C253" s="61" t="s">
        <v>194</v>
      </c>
      <c r="D253" s="59"/>
      <c r="E253" s="56"/>
      <c r="F253" s="42">
        <f>F254</f>
        <v>0</v>
      </c>
      <c r="G253" s="42">
        <f t="shared" ref="G253:H254" si="69">G254</f>
        <v>0</v>
      </c>
      <c r="H253" s="42">
        <f t="shared" si="69"/>
        <v>0</v>
      </c>
    </row>
    <row r="254" spans="1:8" ht="20.25" customHeight="1">
      <c r="A254" s="182" t="s">
        <v>95</v>
      </c>
      <c r="B254" s="183"/>
      <c r="C254" s="59"/>
      <c r="D254" s="58">
        <v>225</v>
      </c>
      <c r="E254" s="59" t="s">
        <v>96</v>
      </c>
      <c r="F254" s="42">
        <f>F255</f>
        <v>0</v>
      </c>
      <c r="G254" s="42">
        <f t="shared" si="69"/>
        <v>0</v>
      </c>
      <c r="H254" s="42">
        <f t="shared" si="69"/>
        <v>0</v>
      </c>
    </row>
    <row r="255" spans="1:8" ht="17.25" customHeight="1">
      <c r="A255" s="199" t="s">
        <v>151</v>
      </c>
      <c r="B255" s="200"/>
      <c r="C255" s="57"/>
      <c r="D255" s="57"/>
      <c r="E255" s="66" t="s">
        <v>152</v>
      </c>
      <c r="F255" s="67">
        <v>0</v>
      </c>
      <c r="G255" s="67">
        <v>0</v>
      </c>
      <c r="H255" s="67">
        <v>0</v>
      </c>
    </row>
    <row r="256" spans="1:8" ht="17.25" customHeight="1">
      <c r="A256" s="180" t="s">
        <v>88</v>
      </c>
      <c r="B256" s="181"/>
      <c r="C256" s="61" t="s">
        <v>195</v>
      </c>
      <c r="D256" s="90"/>
      <c r="E256" s="66"/>
      <c r="F256" s="42">
        <f>F257+F259</f>
        <v>0</v>
      </c>
      <c r="G256" s="42">
        <f t="shared" ref="G256:H256" si="70">G257+G259</f>
        <v>0</v>
      </c>
      <c r="H256" s="42">
        <f t="shared" si="70"/>
        <v>0</v>
      </c>
    </row>
    <row r="257" spans="1:8" ht="17.25" customHeight="1">
      <c r="A257" s="182" t="s">
        <v>113</v>
      </c>
      <c r="B257" s="183"/>
      <c r="C257" s="61"/>
      <c r="D257" s="58">
        <v>310</v>
      </c>
      <c r="E257" s="59" t="s">
        <v>114</v>
      </c>
      <c r="F257" s="60">
        <f>SUM(F258)</f>
        <v>0</v>
      </c>
      <c r="G257" s="60">
        <f t="shared" ref="G257:H257" si="71">SUM(G258)</f>
        <v>0</v>
      </c>
      <c r="H257" s="60">
        <f t="shared" si="71"/>
        <v>0</v>
      </c>
    </row>
    <row r="258" spans="1:8" ht="17.25" customHeight="1">
      <c r="A258" s="199" t="s">
        <v>123</v>
      </c>
      <c r="B258" s="200"/>
      <c r="C258" s="59"/>
      <c r="D258" s="59"/>
      <c r="E258" s="66" t="s">
        <v>124</v>
      </c>
      <c r="F258" s="67">
        <v>0</v>
      </c>
      <c r="G258" s="67">
        <v>0</v>
      </c>
      <c r="H258" s="67">
        <v>0</v>
      </c>
    </row>
    <row r="259" spans="1:8" ht="17.25" customHeight="1">
      <c r="A259" s="182" t="s">
        <v>125</v>
      </c>
      <c r="B259" s="183"/>
      <c r="C259" s="62"/>
      <c r="D259" s="58">
        <v>340</v>
      </c>
      <c r="E259" s="59" t="s">
        <v>126</v>
      </c>
      <c r="F259" s="60">
        <f>SUM(F260:F260)</f>
        <v>0</v>
      </c>
      <c r="G259" s="60">
        <f t="shared" ref="G259:H259" si="72">SUM(G260:G260)</f>
        <v>0</v>
      </c>
      <c r="H259" s="60">
        <f t="shared" si="72"/>
        <v>0</v>
      </c>
    </row>
    <row r="260" spans="1:8" ht="17.25" customHeight="1">
      <c r="A260" s="201" t="s">
        <v>127</v>
      </c>
      <c r="B260" s="202"/>
      <c r="C260" s="84"/>
      <c r="D260" s="84"/>
      <c r="E260" s="66" t="s">
        <v>128</v>
      </c>
      <c r="F260" s="67">
        <v>0</v>
      </c>
      <c r="G260" s="67">
        <v>0</v>
      </c>
      <c r="H260" s="67">
        <v>0</v>
      </c>
    </row>
    <row r="261" spans="1:8" ht="30.75" customHeight="1">
      <c r="A261" s="180" t="s">
        <v>88</v>
      </c>
      <c r="B261" s="181"/>
      <c r="C261" s="61" t="s">
        <v>196</v>
      </c>
      <c r="D261" s="58"/>
      <c r="E261" s="59"/>
      <c r="F261" s="42">
        <f>F262</f>
        <v>0</v>
      </c>
      <c r="G261" s="42">
        <f t="shared" ref="G261:H261" si="73">G262</f>
        <v>0</v>
      </c>
      <c r="H261" s="42">
        <f t="shared" si="73"/>
        <v>0</v>
      </c>
    </row>
    <row r="262" spans="1:8" ht="22.5" customHeight="1">
      <c r="A262" s="182" t="s">
        <v>125</v>
      </c>
      <c r="B262" s="183"/>
      <c r="C262" s="62"/>
      <c r="D262" s="58">
        <v>340</v>
      </c>
      <c r="E262" s="59" t="s">
        <v>126</v>
      </c>
      <c r="F262" s="60">
        <f>SUM(F263:F264)</f>
        <v>0</v>
      </c>
      <c r="G262" s="60">
        <f t="shared" ref="G262:H262" si="74">SUM(G263:G264)</f>
        <v>0</v>
      </c>
      <c r="H262" s="60">
        <f t="shared" si="74"/>
        <v>0</v>
      </c>
    </row>
    <row r="263" spans="1:8" ht="22.5" customHeight="1">
      <c r="A263" s="201" t="s">
        <v>197</v>
      </c>
      <c r="B263" s="202"/>
      <c r="C263" s="62"/>
      <c r="D263" s="84"/>
      <c r="E263" s="66" t="s">
        <v>156</v>
      </c>
      <c r="F263" s="67">
        <v>0</v>
      </c>
      <c r="G263" s="67">
        <v>0</v>
      </c>
      <c r="H263" s="67">
        <v>0</v>
      </c>
    </row>
    <row r="264" spans="1:8" ht="22.5" customHeight="1">
      <c r="A264" s="199" t="s">
        <v>157</v>
      </c>
      <c r="B264" s="200"/>
      <c r="C264" s="59"/>
      <c r="D264" s="58"/>
      <c r="E264" s="66" t="s">
        <v>158</v>
      </c>
      <c r="F264" s="67">
        <v>0</v>
      </c>
      <c r="G264" s="67">
        <v>0</v>
      </c>
      <c r="H264" s="67">
        <v>0</v>
      </c>
    </row>
    <row r="265" spans="1:8" ht="24.75" customHeight="1">
      <c r="A265" s="197" t="s">
        <v>198</v>
      </c>
      <c r="B265" s="198"/>
      <c r="C265" s="91"/>
      <c r="D265" s="91"/>
      <c r="E265" s="91"/>
      <c r="F265" s="53"/>
      <c r="G265" s="53"/>
      <c r="H265" s="53"/>
    </row>
    <row r="266" spans="1:8" ht="33.75" customHeight="1">
      <c r="A266" s="180" t="s">
        <v>88</v>
      </c>
      <c r="B266" s="181"/>
      <c r="C266" s="61" t="s">
        <v>199</v>
      </c>
      <c r="D266" s="68"/>
      <c r="E266" s="76"/>
      <c r="F266" s="42">
        <f>F267</f>
        <v>0</v>
      </c>
      <c r="G266" s="42">
        <f t="shared" ref="G266:H267" si="75">G267</f>
        <v>0</v>
      </c>
      <c r="H266" s="42">
        <f t="shared" si="75"/>
        <v>0</v>
      </c>
    </row>
    <row r="267" spans="1:8" ht="20.25" customHeight="1">
      <c r="A267" s="182" t="s">
        <v>95</v>
      </c>
      <c r="B267" s="183"/>
      <c r="C267" s="61"/>
      <c r="D267" s="58">
        <v>225</v>
      </c>
      <c r="E267" s="59" t="s">
        <v>96</v>
      </c>
      <c r="F267" s="42">
        <f>F268</f>
        <v>0</v>
      </c>
      <c r="G267" s="42">
        <f t="shared" si="75"/>
        <v>0</v>
      </c>
      <c r="H267" s="42">
        <f t="shared" si="75"/>
        <v>0</v>
      </c>
    </row>
    <row r="268" spans="1:8" ht="20.25" customHeight="1">
      <c r="A268" s="199" t="s">
        <v>99</v>
      </c>
      <c r="B268" s="200"/>
      <c r="C268" s="59"/>
      <c r="D268" s="59"/>
      <c r="E268" s="66" t="s">
        <v>100</v>
      </c>
      <c r="F268" s="67">
        <v>0</v>
      </c>
      <c r="G268" s="67">
        <v>0</v>
      </c>
      <c r="H268" s="67">
        <v>0</v>
      </c>
    </row>
    <row r="269" spans="1:8" ht="33.75" customHeight="1">
      <c r="A269" s="180" t="s">
        <v>88</v>
      </c>
      <c r="B269" s="181"/>
      <c r="C269" s="61" t="s">
        <v>200</v>
      </c>
      <c r="D269" s="68"/>
      <c r="E269" s="76"/>
      <c r="F269" s="42">
        <f>F270</f>
        <v>0</v>
      </c>
      <c r="G269" s="42">
        <f t="shared" ref="G269:H270" si="76">G270</f>
        <v>0</v>
      </c>
      <c r="H269" s="42">
        <f t="shared" si="76"/>
        <v>0</v>
      </c>
    </row>
    <row r="270" spans="1:8" ht="21.75" customHeight="1">
      <c r="A270" s="182" t="s">
        <v>101</v>
      </c>
      <c r="B270" s="183"/>
      <c r="C270" s="81"/>
      <c r="D270" s="58">
        <v>310</v>
      </c>
      <c r="E270" s="59" t="s">
        <v>114</v>
      </c>
      <c r="F270" s="60">
        <f>F271</f>
        <v>0</v>
      </c>
      <c r="G270" s="60">
        <f t="shared" si="76"/>
        <v>0</v>
      </c>
      <c r="H270" s="60">
        <f t="shared" si="76"/>
        <v>0</v>
      </c>
    </row>
    <row r="271" spans="1:8" ht="17.25" customHeight="1">
      <c r="A271" s="199" t="s">
        <v>123</v>
      </c>
      <c r="B271" s="200"/>
      <c r="C271" s="57"/>
      <c r="D271" s="57"/>
      <c r="E271" s="66" t="s">
        <v>124</v>
      </c>
      <c r="F271" s="67">
        <v>0</v>
      </c>
      <c r="G271" s="67">
        <v>0</v>
      </c>
      <c r="H271" s="67">
        <v>0</v>
      </c>
    </row>
    <row r="272" spans="1:8" ht="31.5" customHeight="1">
      <c r="A272" s="180" t="s">
        <v>88</v>
      </c>
      <c r="B272" s="181"/>
      <c r="C272" s="61" t="s">
        <v>201</v>
      </c>
      <c r="D272" s="68"/>
      <c r="E272" s="76"/>
      <c r="F272" s="60">
        <f>F273</f>
        <v>39700</v>
      </c>
      <c r="G272" s="60">
        <f t="shared" ref="G272:H273" si="77">G273</f>
        <v>39700</v>
      </c>
      <c r="H272" s="60">
        <f t="shared" si="77"/>
        <v>39700</v>
      </c>
    </row>
    <row r="273" spans="1:11" ht="18.75" customHeight="1">
      <c r="A273" s="182" t="s">
        <v>125</v>
      </c>
      <c r="B273" s="183"/>
      <c r="C273" s="92"/>
      <c r="D273" s="58">
        <v>340</v>
      </c>
      <c r="E273" s="59" t="s">
        <v>126</v>
      </c>
      <c r="F273" s="60">
        <f>F274</f>
        <v>39700</v>
      </c>
      <c r="G273" s="60">
        <f t="shared" si="77"/>
        <v>39700</v>
      </c>
      <c r="H273" s="60">
        <f t="shared" si="77"/>
        <v>39700</v>
      </c>
    </row>
    <row r="274" spans="1:11" ht="17.25" customHeight="1">
      <c r="A274" s="201" t="s">
        <v>197</v>
      </c>
      <c r="B274" s="202"/>
      <c r="C274" s="84"/>
      <c r="D274" s="84"/>
      <c r="E274" s="66" t="s">
        <v>156</v>
      </c>
      <c r="F274" s="67">
        <v>39700</v>
      </c>
      <c r="G274" s="67">
        <v>39700</v>
      </c>
      <c r="H274" s="67">
        <v>39700</v>
      </c>
    </row>
    <row r="275" spans="1:11" ht="24" customHeight="1">
      <c r="A275" s="197" t="s">
        <v>202</v>
      </c>
      <c r="B275" s="198"/>
      <c r="C275" s="91"/>
      <c r="D275" s="91"/>
      <c r="E275" s="91"/>
      <c r="F275" s="53">
        <f>F276+F279</f>
        <v>0</v>
      </c>
      <c r="G275" s="53">
        <f t="shared" ref="G275:H275" si="78">G276+G279</f>
        <v>0</v>
      </c>
      <c r="H275" s="53">
        <f t="shared" si="78"/>
        <v>0</v>
      </c>
    </row>
    <row r="276" spans="1:11" ht="32.25" customHeight="1">
      <c r="A276" s="180" t="s">
        <v>88</v>
      </c>
      <c r="B276" s="181"/>
      <c r="C276" s="61" t="s">
        <v>203</v>
      </c>
      <c r="D276" s="68"/>
      <c r="E276" s="76"/>
      <c r="F276" s="60">
        <f>F277</f>
        <v>0</v>
      </c>
      <c r="G276" s="60">
        <f t="shared" ref="G276:H277" si="79">G277</f>
        <v>0</v>
      </c>
      <c r="H276" s="60">
        <f t="shared" si="79"/>
        <v>0</v>
      </c>
    </row>
    <row r="277" spans="1:11" ht="17.25" customHeight="1">
      <c r="A277" s="182" t="s">
        <v>101</v>
      </c>
      <c r="B277" s="183"/>
      <c r="C277" s="80"/>
      <c r="D277" s="59">
        <v>310</v>
      </c>
      <c r="E277" s="59" t="s">
        <v>114</v>
      </c>
      <c r="F277" s="60">
        <f>F278</f>
        <v>0</v>
      </c>
      <c r="G277" s="60">
        <f t="shared" si="79"/>
        <v>0</v>
      </c>
      <c r="H277" s="60">
        <f t="shared" si="79"/>
        <v>0</v>
      </c>
    </row>
    <row r="278" spans="1:11" ht="17.25" customHeight="1">
      <c r="A278" s="199" t="s">
        <v>123</v>
      </c>
      <c r="B278" s="200"/>
      <c r="C278" s="57"/>
      <c r="D278" s="57"/>
      <c r="E278" s="66" t="s">
        <v>124</v>
      </c>
      <c r="F278" s="67">
        <v>0</v>
      </c>
      <c r="G278" s="67">
        <v>0</v>
      </c>
      <c r="H278" s="67">
        <v>0</v>
      </c>
    </row>
    <row r="279" spans="1:11" ht="31.5" customHeight="1">
      <c r="A279" s="180" t="s">
        <v>88</v>
      </c>
      <c r="B279" s="181"/>
      <c r="C279" s="61" t="s">
        <v>204</v>
      </c>
      <c r="D279" s="68"/>
      <c r="E279" s="56"/>
      <c r="F279" s="60">
        <f>F280</f>
        <v>0</v>
      </c>
      <c r="G279" s="60">
        <f t="shared" ref="G279:H280" si="80">G280</f>
        <v>0</v>
      </c>
      <c r="H279" s="60">
        <f t="shared" si="80"/>
        <v>0</v>
      </c>
    </row>
    <row r="280" spans="1:11" ht="17.25" customHeight="1">
      <c r="A280" s="182" t="s">
        <v>125</v>
      </c>
      <c r="B280" s="183"/>
      <c r="C280" s="92"/>
      <c r="D280" s="58">
        <v>340</v>
      </c>
      <c r="E280" s="59" t="s">
        <v>126</v>
      </c>
      <c r="F280" s="60">
        <f>F281</f>
        <v>0</v>
      </c>
      <c r="G280" s="60">
        <f t="shared" si="80"/>
        <v>0</v>
      </c>
      <c r="H280" s="60">
        <f t="shared" si="80"/>
        <v>0</v>
      </c>
    </row>
    <row r="281" spans="1:11" ht="21.75" customHeight="1">
      <c r="A281" s="201" t="s">
        <v>197</v>
      </c>
      <c r="B281" s="202"/>
      <c r="C281" s="84"/>
      <c r="D281" s="84"/>
      <c r="E281" s="66" t="s">
        <v>156</v>
      </c>
      <c r="F281" s="67">
        <v>0</v>
      </c>
      <c r="G281" s="67">
        <v>0</v>
      </c>
      <c r="H281" s="67">
        <v>0</v>
      </c>
    </row>
    <row r="282" spans="1:11" ht="21.75" customHeight="1">
      <c r="A282" s="94"/>
      <c r="B282" s="94"/>
      <c r="C282" s="95"/>
      <c r="D282" s="95"/>
      <c r="E282" s="96"/>
      <c r="F282" s="97"/>
      <c r="G282" s="97"/>
      <c r="H282" s="97"/>
    </row>
    <row r="283" spans="1:11" ht="21.75" customHeight="1">
      <c r="A283" s="94"/>
      <c r="B283" s="94"/>
      <c r="C283" s="95"/>
      <c r="D283" s="95"/>
      <c r="E283" s="96"/>
      <c r="F283" s="97"/>
      <c r="G283" s="97"/>
      <c r="H283" s="97"/>
    </row>
    <row r="284" spans="1:11" ht="18.75">
      <c r="A284" s="208" t="s">
        <v>217</v>
      </c>
      <c r="B284" s="208"/>
      <c r="C284" s="208"/>
      <c r="D284" s="208"/>
      <c r="E284" s="208"/>
      <c r="F284" s="208"/>
      <c r="G284" s="208"/>
      <c r="H284" s="208"/>
      <c r="I284" s="208"/>
      <c r="J284" s="208"/>
      <c r="K284" s="208"/>
    </row>
    <row r="285" spans="1:11" ht="15">
      <c r="A285" s="98"/>
      <c r="B285" s="98"/>
      <c r="C285" s="98"/>
      <c r="D285" s="98"/>
      <c r="E285" s="99"/>
      <c r="F285" s="99"/>
      <c r="G285" s="99"/>
      <c r="H285" s="99"/>
      <c r="I285" s="97"/>
    </row>
    <row r="286" spans="1:11" ht="15">
      <c r="A286" s="209" t="s">
        <v>28</v>
      </c>
      <c r="B286" s="178" t="s">
        <v>218</v>
      </c>
      <c r="C286" s="213" t="s">
        <v>219</v>
      </c>
      <c r="D286" s="213"/>
      <c r="E286" s="213"/>
      <c r="F286" s="213"/>
      <c r="G286" s="213"/>
      <c r="H286" s="213"/>
      <c r="I286" s="213"/>
      <c r="J286" s="213"/>
      <c r="K286" s="213"/>
    </row>
    <row r="287" spans="1:11" ht="15">
      <c r="A287" s="210"/>
      <c r="B287" s="212"/>
      <c r="C287" s="214" t="s">
        <v>220</v>
      </c>
      <c r="D287" s="214"/>
      <c r="E287" s="214"/>
      <c r="F287" s="215" t="s">
        <v>45</v>
      </c>
      <c r="G287" s="215"/>
      <c r="H287" s="215"/>
      <c r="I287" s="215"/>
      <c r="J287" s="215"/>
      <c r="K287" s="215"/>
    </row>
    <row r="288" spans="1:11" ht="76.5" customHeight="1">
      <c r="A288" s="210"/>
      <c r="B288" s="212"/>
      <c r="C288" s="214"/>
      <c r="D288" s="214"/>
      <c r="E288" s="214"/>
      <c r="F288" s="216" t="s">
        <v>221</v>
      </c>
      <c r="G288" s="217"/>
      <c r="H288" s="218"/>
      <c r="I288" s="219" t="s">
        <v>222</v>
      </c>
      <c r="J288" s="219"/>
      <c r="K288" s="219"/>
    </row>
    <row r="289" spans="1:11" ht="30">
      <c r="A289" s="211"/>
      <c r="B289" s="179"/>
      <c r="C289" s="100" t="s">
        <v>223</v>
      </c>
      <c r="D289" s="100" t="s">
        <v>224</v>
      </c>
      <c r="E289" s="101" t="s">
        <v>225</v>
      </c>
      <c r="F289" s="100" t="s">
        <v>223</v>
      </c>
      <c r="G289" s="100" t="s">
        <v>224</v>
      </c>
      <c r="H289" s="101" t="s">
        <v>225</v>
      </c>
      <c r="I289" s="57" t="s">
        <v>223</v>
      </c>
      <c r="J289" s="57" t="s">
        <v>224</v>
      </c>
      <c r="K289" s="110" t="s">
        <v>225</v>
      </c>
    </row>
    <row r="290" spans="1:11" ht="31.5">
      <c r="A290" s="102" t="s">
        <v>226</v>
      </c>
      <c r="B290" s="103"/>
      <c r="C290" s="128">
        <f>C292+C293</f>
        <v>1089550</v>
      </c>
      <c r="D290" s="128">
        <f t="shared" ref="D290:K290" si="81">D292+D293</f>
        <v>937950</v>
      </c>
      <c r="E290" s="128">
        <f t="shared" si="81"/>
        <v>1153450</v>
      </c>
      <c r="F290" s="128">
        <f t="shared" si="81"/>
        <v>1089550</v>
      </c>
      <c r="G290" s="128">
        <f t="shared" si="81"/>
        <v>937950</v>
      </c>
      <c r="H290" s="128">
        <f t="shared" si="81"/>
        <v>1153450</v>
      </c>
      <c r="I290" s="128">
        <f t="shared" si="81"/>
        <v>0</v>
      </c>
      <c r="J290" s="128">
        <f t="shared" si="81"/>
        <v>0</v>
      </c>
      <c r="K290" s="128">
        <f t="shared" si="81"/>
        <v>0</v>
      </c>
    </row>
    <row r="291" spans="1:11" ht="15.75">
      <c r="A291" s="93" t="s">
        <v>227</v>
      </c>
      <c r="B291" s="103"/>
      <c r="C291" s="103"/>
      <c r="D291" s="103"/>
      <c r="E291" s="104"/>
      <c r="F291" s="104"/>
      <c r="G291" s="104"/>
      <c r="H291" s="104"/>
      <c r="I291" s="67"/>
      <c r="J291" s="111"/>
      <c r="K291" s="111"/>
    </row>
    <row r="292" spans="1:11" ht="31.5">
      <c r="A292" s="93" t="s">
        <v>228</v>
      </c>
      <c r="B292" s="103"/>
      <c r="C292" s="103"/>
      <c r="D292" s="103"/>
      <c r="E292" s="104"/>
      <c r="F292" s="104"/>
      <c r="G292" s="104"/>
      <c r="H292" s="104"/>
      <c r="I292" s="67"/>
      <c r="J292" s="111"/>
      <c r="K292" s="111"/>
    </row>
    <row r="293" spans="1:11" ht="15.75">
      <c r="A293" s="93" t="s">
        <v>229</v>
      </c>
      <c r="B293" s="40">
        <v>2017</v>
      </c>
      <c r="C293" s="128">
        <f>F293+I293</f>
        <v>1089550</v>
      </c>
      <c r="D293" s="128">
        <f t="shared" ref="D293:E293" si="82">G293+J293</f>
        <v>937950</v>
      </c>
      <c r="E293" s="128">
        <f t="shared" si="82"/>
        <v>1153450</v>
      </c>
      <c r="F293" s="128">
        <f>F112+F118+F124+F130+F144+F150+F157+F179+F250+F273</f>
        <v>1089550</v>
      </c>
      <c r="G293" s="128">
        <f>G112+G118+G124+G130+G144+G150+G157+G179+G250+G273</f>
        <v>937950</v>
      </c>
      <c r="H293" s="128">
        <f>H112+H118+H124+H130+H144+H150+H157+H179+H250+H273</f>
        <v>1153450</v>
      </c>
      <c r="I293" s="67">
        <v>0</v>
      </c>
      <c r="J293" s="111">
        <v>0</v>
      </c>
      <c r="K293" s="111">
        <v>0</v>
      </c>
    </row>
    <row r="294" spans="1:11" ht="15.75">
      <c r="A294" s="105"/>
      <c r="B294" s="103"/>
      <c r="C294" s="103"/>
      <c r="D294" s="103"/>
      <c r="E294" s="104"/>
      <c r="F294" s="104"/>
      <c r="G294" s="104"/>
      <c r="H294" s="104"/>
      <c r="I294" s="67"/>
      <c r="J294" s="111"/>
      <c r="K294" s="111"/>
    </row>
    <row r="295" spans="1:11" ht="15">
      <c r="A295" s="98"/>
      <c r="B295" s="98"/>
      <c r="C295" s="98"/>
      <c r="D295" s="98"/>
      <c r="E295" s="99"/>
      <c r="F295" s="99"/>
      <c r="G295" s="99"/>
      <c r="H295" s="99"/>
      <c r="I295" s="97"/>
    </row>
    <row r="296" spans="1:11" ht="15">
      <c r="A296" s="98"/>
      <c r="B296" s="98"/>
      <c r="C296" s="98"/>
      <c r="D296" s="98"/>
      <c r="E296" s="99"/>
      <c r="F296" s="99"/>
      <c r="G296" s="99"/>
      <c r="H296" s="99"/>
      <c r="I296" s="97"/>
    </row>
    <row r="297" spans="1:11">
      <c r="A297" t="s">
        <v>230</v>
      </c>
      <c r="C297" t="s">
        <v>231</v>
      </c>
      <c r="D297" s="131" t="s">
        <v>245</v>
      </c>
      <c r="E297" s="131"/>
      <c r="F297" s="131"/>
    </row>
    <row r="298" spans="1:11">
      <c r="C298" s="106" t="s">
        <v>232</v>
      </c>
      <c r="D298" s="107"/>
      <c r="E298" s="107" t="s">
        <v>233</v>
      </c>
      <c r="F298"/>
      <c r="H298" s="107"/>
    </row>
    <row r="299" spans="1:11">
      <c r="F299"/>
    </row>
    <row r="300" spans="1:11">
      <c r="A300" t="s">
        <v>234</v>
      </c>
      <c r="C300" t="s">
        <v>231</v>
      </c>
      <c r="D300" s="131" t="s">
        <v>244</v>
      </c>
      <c r="E300" s="131"/>
      <c r="F300" s="131"/>
    </row>
    <row r="301" spans="1:11">
      <c r="C301" s="106" t="s">
        <v>232</v>
      </c>
      <c r="D301" s="107"/>
      <c r="E301" s="107" t="s">
        <v>233</v>
      </c>
      <c r="F301"/>
      <c r="H301" s="107"/>
    </row>
    <row r="302" spans="1:11">
      <c r="F302"/>
    </row>
  </sheetData>
  <mergeCells count="233">
    <mergeCell ref="B33:C33"/>
    <mergeCell ref="A284:K284"/>
    <mergeCell ref="A286:A289"/>
    <mergeCell ref="B286:B289"/>
    <mergeCell ref="C286:K286"/>
    <mergeCell ref="C287:E288"/>
    <mergeCell ref="F287:K287"/>
    <mergeCell ref="F288:H288"/>
    <mergeCell ref="I288:K288"/>
    <mergeCell ref="A276:B276"/>
    <mergeCell ref="A277:B277"/>
    <mergeCell ref="A278:B278"/>
    <mergeCell ref="A279:B279"/>
    <mergeCell ref="A280:B280"/>
    <mergeCell ref="A281:B281"/>
    <mergeCell ref="A270:B270"/>
    <mergeCell ref="A271:B271"/>
    <mergeCell ref="A272:B272"/>
    <mergeCell ref="A273:B273"/>
    <mergeCell ref="A274:B274"/>
    <mergeCell ref="A275:B275"/>
    <mergeCell ref="A264:B264"/>
    <mergeCell ref="A265:B265"/>
    <mergeCell ref="A266:B266"/>
    <mergeCell ref="A267:B267"/>
    <mergeCell ref="A268:B268"/>
    <mergeCell ref="A269:B269"/>
    <mergeCell ref="A258:B258"/>
    <mergeCell ref="A259:B259"/>
    <mergeCell ref="A260:B260"/>
    <mergeCell ref="A261:B261"/>
    <mergeCell ref="A262:B262"/>
    <mergeCell ref="A263:B263"/>
    <mergeCell ref="A252:B252"/>
    <mergeCell ref="A253:B253"/>
    <mergeCell ref="A254:B254"/>
    <mergeCell ref="A255:B255"/>
    <mergeCell ref="A256:B256"/>
    <mergeCell ref="A257:B257"/>
    <mergeCell ref="A246:B246"/>
    <mergeCell ref="A247:B247"/>
    <mergeCell ref="A248:B248"/>
    <mergeCell ref="A249:B249"/>
    <mergeCell ref="A250:B250"/>
    <mergeCell ref="A251:B251"/>
    <mergeCell ref="A240:B240"/>
    <mergeCell ref="A241:B241"/>
    <mergeCell ref="A242:B242"/>
    <mergeCell ref="A243:B243"/>
    <mergeCell ref="A244:B244"/>
    <mergeCell ref="A245:B245"/>
    <mergeCell ref="A234:B234"/>
    <mergeCell ref="A235:B235"/>
    <mergeCell ref="A236:B236"/>
    <mergeCell ref="A237:B237"/>
    <mergeCell ref="A238:B238"/>
    <mergeCell ref="A239:B239"/>
    <mergeCell ref="A228:B228"/>
    <mergeCell ref="A229:B229"/>
    <mergeCell ref="A230:B230"/>
    <mergeCell ref="A231:B231"/>
    <mergeCell ref="A232:B232"/>
    <mergeCell ref="A233:B233"/>
    <mergeCell ref="A222:B222"/>
    <mergeCell ref="A223:B223"/>
    <mergeCell ref="A224:B224"/>
    <mergeCell ref="A225:B225"/>
    <mergeCell ref="A226:B226"/>
    <mergeCell ref="A227:B227"/>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195:B195"/>
    <mergeCell ref="A196:B196"/>
    <mergeCell ref="A198:B198"/>
    <mergeCell ref="A199:B199"/>
    <mergeCell ref="A200:B200"/>
    <mergeCell ref="A201:B201"/>
    <mergeCell ref="A188:B188"/>
    <mergeCell ref="A189:B189"/>
    <mergeCell ref="A190:B190"/>
    <mergeCell ref="A191:B191"/>
    <mergeCell ref="A192:B192"/>
    <mergeCell ref="A193:B193"/>
    <mergeCell ref="A182:B182"/>
    <mergeCell ref="A183:B183"/>
    <mergeCell ref="A184:B184"/>
    <mergeCell ref="A185:B185"/>
    <mergeCell ref="A186:B186"/>
    <mergeCell ref="A187:B187"/>
    <mergeCell ref="A176:B176"/>
    <mergeCell ref="A177:B177"/>
    <mergeCell ref="A178:B178"/>
    <mergeCell ref="A179:B179"/>
    <mergeCell ref="A180:B180"/>
    <mergeCell ref="A181:B181"/>
    <mergeCell ref="A170:B170"/>
    <mergeCell ref="A171:B171"/>
    <mergeCell ref="A172:B172"/>
    <mergeCell ref="A173:B173"/>
    <mergeCell ref="A174:B174"/>
    <mergeCell ref="A175:B175"/>
    <mergeCell ref="A164:B164"/>
    <mergeCell ref="A165:B165"/>
    <mergeCell ref="A166:B166"/>
    <mergeCell ref="A167:B167"/>
    <mergeCell ref="A168:B168"/>
    <mergeCell ref="A169:B169"/>
    <mergeCell ref="A158:B158"/>
    <mergeCell ref="A159:B159"/>
    <mergeCell ref="A160:B160"/>
    <mergeCell ref="A161:B161"/>
    <mergeCell ref="A162:B162"/>
    <mergeCell ref="A163:B163"/>
    <mergeCell ref="A151:B151"/>
    <mergeCell ref="A152:B152"/>
    <mergeCell ref="A153:B153"/>
    <mergeCell ref="A154:B154"/>
    <mergeCell ref="A156:B156"/>
    <mergeCell ref="A157:B157"/>
    <mergeCell ref="A144:B144"/>
    <mergeCell ref="A145:B145"/>
    <mergeCell ref="A146:B146"/>
    <mergeCell ref="A147:B147"/>
    <mergeCell ref="A148:B148"/>
    <mergeCell ref="A150:B150"/>
    <mergeCell ref="A136:B136"/>
    <mergeCell ref="A138:B138"/>
    <mergeCell ref="A139:B139"/>
    <mergeCell ref="A141:B141"/>
    <mergeCell ref="A142:B142"/>
    <mergeCell ref="A143:B143"/>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7:B117"/>
    <mergeCell ref="A118:B118"/>
    <mergeCell ref="A119:B119"/>
    <mergeCell ref="A120:B120"/>
    <mergeCell ref="A121:B121"/>
    <mergeCell ref="A122:B122"/>
    <mergeCell ref="A109:B109"/>
    <mergeCell ref="A110:B110"/>
    <mergeCell ref="A111:B111"/>
    <mergeCell ref="A112:B112"/>
    <mergeCell ref="A115:B115"/>
    <mergeCell ref="A116:B116"/>
    <mergeCell ref="A103:B103"/>
    <mergeCell ref="A104:B104"/>
    <mergeCell ref="A106:B106"/>
    <mergeCell ref="A107:B107"/>
    <mergeCell ref="A101:B101"/>
    <mergeCell ref="A102:B102"/>
    <mergeCell ref="A88:B88"/>
    <mergeCell ref="A64:F64"/>
    <mergeCell ref="A66:E66"/>
    <mergeCell ref="A67:E67"/>
    <mergeCell ref="A75:E75"/>
    <mergeCell ref="A79:E79"/>
    <mergeCell ref="A84:F84"/>
    <mergeCell ref="A89:B89"/>
    <mergeCell ref="A90:B90"/>
    <mergeCell ref="A95:B95"/>
    <mergeCell ref="A96:B96"/>
    <mergeCell ref="A97:B97"/>
    <mergeCell ref="A98:B98"/>
    <mergeCell ref="A99:B99"/>
    <mergeCell ref="A100:B100"/>
    <mergeCell ref="A91:B91"/>
    <mergeCell ref="A92:B92"/>
    <mergeCell ref="A93:B93"/>
    <mergeCell ref="A94:B94"/>
    <mergeCell ref="A60:D60"/>
    <mergeCell ref="A61:D61"/>
    <mergeCell ref="A46:H46"/>
    <mergeCell ref="A47:H49"/>
    <mergeCell ref="A51:F51"/>
    <mergeCell ref="A53:D53"/>
    <mergeCell ref="A54:D54"/>
    <mergeCell ref="A55:D55"/>
    <mergeCell ref="E86:E87"/>
    <mergeCell ref="F86:H86"/>
    <mergeCell ref="A86:B87"/>
    <mergeCell ref="C86:C87"/>
    <mergeCell ref="D86:D87"/>
    <mergeCell ref="D300:F300"/>
    <mergeCell ref="D297:F297"/>
    <mergeCell ref="F8:G8"/>
    <mergeCell ref="F9:G9"/>
    <mergeCell ref="F11:G11"/>
    <mergeCell ref="F12:G12"/>
    <mergeCell ref="F13:G13"/>
    <mergeCell ref="F14:G14"/>
    <mergeCell ref="B32:C32"/>
    <mergeCell ref="A37:F37"/>
    <mergeCell ref="A39:H39"/>
    <mergeCell ref="A40:H41"/>
    <mergeCell ref="A42:H42"/>
    <mergeCell ref="A43:H45"/>
    <mergeCell ref="A17:F17"/>
    <mergeCell ref="B22:C23"/>
    <mergeCell ref="B26:C27"/>
    <mergeCell ref="D26:E26"/>
    <mergeCell ref="B29:C30"/>
    <mergeCell ref="B31:C31"/>
    <mergeCell ref="A56:D56"/>
    <mergeCell ref="A57:D57"/>
    <mergeCell ref="A58:D58"/>
    <mergeCell ref="A59:D59"/>
  </mergeCells>
  <hyperlinks>
    <hyperlink ref="B32" r:id="rId1"/>
  </hyperlinks>
  <pageMargins left="0.19685039370078741" right="0.23622047244094491" top="0.27559055118110237" bottom="0.23622047244094491" header="0.31496062992125984" footer="0.31496062992125984"/>
  <pageSetup paperSize="9" scale="48" orientation="landscape" r:id="rId2"/>
  <rowBreaks count="7" manualBreakCount="7">
    <brk id="36" max="10" man="1"/>
    <brk id="63" max="10" man="1"/>
    <brk id="83" max="10" man="1"/>
    <brk id="131" max="10" man="1"/>
    <brk id="176" max="10" man="1"/>
    <brk id="234" max="10" man="1"/>
    <brk id="28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школы</vt:lpstr>
      <vt:lpstr>школы!Область_печати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User</cp:lastModifiedBy>
  <cp:lastPrinted>2017-06-02T05:57:26Z</cp:lastPrinted>
  <dcterms:created xsi:type="dcterms:W3CDTF">2016-12-30T08:53:20Z</dcterms:created>
  <dcterms:modified xsi:type="dcterms:W3CDTF">2017-10-23T06:29:58Z</dcterms:modified>
</cp:coreProperties>
</file>